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tabRatio="676" activeTab="0"/>
  </bookViews>
  <sheets>
    <sheet name="ปร.6" sheetId="1" r:id="rId1"/>
    <sheet name="ปร.5 อาคาร" sheetId="2" r:id="rId2"/>
    <sheet name="ปร.4 อาคาร" sheetId="3" r:id="rId3"/>
    <sheet name="ปร.5 ครุภัณฑ์จัดชื้อ" sheetId="4" r:id="rId4"/>
    <sheet name="ปร.4 ครุภัณฑ์จัดชื้อ  " sheetId="5" r:id="rId5"/>
    <sheet name="ปร.5 ค่าใช้จ่ายพิเศษ" sheetId="6" r:id="rId6"/>
    <sheet name="ค่าใช้จ่ายพิเศษ" sheetId="7" r:id="rId7"/>
  </sheets>
  <externalReferences>
    <externalReference r:id="rId10"/>
  </externalReferences>
  <definedNames>
    <definedName name="_day1" localSheetId="4">#REF!</definedName>
    <definedName name="_day1" localSheetId="2">#REF!</definedName>
    <definedName name="_day1" localSheetId="5">#REF!</definedName>
    <definedName name="_day1">#REF!</definedName>
    <definedName name="_day10" localSheetId="4">#REF!</definedName>
    <definedName name="_day10" localSheetId="2">#REF!</definedName>
    <definedName name="_day10" localSheetId="5">#REF!</definedName>
    <definedName name="_day10">#REF!</definedName>
    <definedName name="_day1010" localSheetId="5">#REF!</definedName>
    <definedName name="_day1010">#REF!</definedName>
    <definedName name="_day11" localSheetId="4">#REF!</definedName>
    <definedName name="_day11" localSheetId="2">#REF!</definedName>
    <definedName name="_day11" localSheetId="5">#REF!</definedName>
    <definedName name="_day11">#REF!</definedName>
    <definedName name="_day12" localSheetId="4">#REF!</definedName>
    <definedName name="_day12" localSheetId="2">#REF!</definedName>
    <definedName name="_day12" localSheetId="5">#REF!</definedName>
    <definedName name="_day12">#REF!</definedName>
    <definedName name="_day13" localSheetId="4">#REF!</definedName>
    <definedName name="_day13" localSheetId="2">#REF!</definedName>
    <definedName name="_day13" localSheetId="5">#REF!</definedName>
    <definedName name="_day13">#REF!</definedName>
    <definedName name="_day19" localSheetId="4">#REF!</definedName>
    <definedName name="_day19" localSheetId="2">#REF!</definedName>
    <definedName name="_day19" localSheetId="5">#REF!</definedName>
    <definedName name="_day19">#REF!</definedName>
    <definedName name="_day2" localSheetId="4">#REF!</definedName>
    <definedName name="_day2" localSheetId="2">#REF!</definedName>
    <definedName name="_day2" localSheetId="5">#REF!</definedName>
    <definedName name="_day2">#REF!</definedName>
    <definedName name="_day3" localSheetId="4">#REF!</definedName>
    <definedName name="_day3" localSheetId="2">#REF!</definedName>
    <definedName name="_day3" localSheetId="5">#REF!</definedName>
    <definedName name="_day3">#REF!</definedName>
    <definedName name="_day4" localSheetId="4">#REF!</definedName>
    <definedName name="_day4" localSheetId="2">#REF!</definedName>
    <definedName name="_day4" localSheetId="5">#REF!</definedName>
    <definedName name="_day4">#REF!</definedName>
    <definedName name="_day5" localSheetId="4">#REF!</definedName>
    <definedName name="_day5" localSheetId="2">#REF!</definedName>
    <definedName name="_day5" localSheetId="5">#REF!</definedName>
    <definedName name="_day5">#REF!</definedName>
    <definedName name="_day6" localSheetId="4">#REF!</definedName>
    <definedName name="_day6" localSheetId="2">#REF!</definedName>
    <definedName name="_day6" localSheetId="5">#REF!</definedName>
    <definedName name="_day6">#REF!</definedName>
    <definedName name="_day7" localSheetId="4">#REF!</definedName>
    <definedName name="_day7" localSheetId="2">#REF!</definedName>
    <definedName name="_day7" localSheetId="5">#REF!</definedName>
    <definedName name="_day7">#REF!</definedName>
    <definedName name="_day8" localSheetId="4">#REF!</definedName>
    <definedName name="_day8" localSheetId="2">#REF!</definedName>
    <definedName name="_day8" localSheetId="5">#REF!</definedName>
    <definedName name="_day8">#REF!</definedName>
    <definedName name="_day9" localSheetId="4">#REF!</definedName>
    <definedName name="_day9" localSheetId="2">#REF!</definedName>
    <definedName name="_day9" localSheetId="5">#REF!</definedName>
    <definedName name="_day9">#REF!</definedName>
    <definedName name="_xlfn.BAHTTEXT" hidden="1">#NAME?</definedName>
    <definedName name="cost1" localSheetId="4">#REF!</definedName>
    <definedName name="cost1" localSheetId="2">#REF!</definedName>
    <definedName name="cost1" localSheetId="5">#REF!</definedName>
    <definedName name="cost1">#REF!</definedName>
    <definedName name="cost10" localSheetId="4">#REF!</definedName>
    <definedName name="cost10" localSheetId="2">#REF!</definedName>
    <definedName name="cost10" localSheetId="5">#REF!</definedName>
    <definedName name="cost10">#REF!</definedName>
    <definedName name="cost11" localSheetId="4">#REF!</definedName>
    <definedName name="cost11" localSheetId="2">#REF!</definedName>
    <definedName name="cost11" localSheetId="5">#REF!</definedName>
    <definedName name="cost11">#REF!</definedName>
    <definedName name="cost12" localSheetId="4">#REF!</definedName>
    <definedName name="cost12" localSheetId="2">#REF!</definedName>
    <definedName name="cost12" localSheetId="5">#REF!</definedName>
    <definedName name="cost12">#REF!</definedName>
    <definedName name="cost13" localSheetId="4">#REF!</definedName>
    <definedName name="cost13" localSheetId="2">#REF!</definedName>
    <definedName name="cost13" localSheetId="5">#REF!</definedName>
    <definedName name="cost13">#REF!</definedName>
    <definedName name="COST132" localSheetId="5">#REF!</definedName>
    <definedName name="COST132">#REF!</definedName>
    <definedName name="cost2" localSheetId="4">#REF!</definedName>
    <definedName name="cost2" localSheetId="2">#REF!</definedName>
    <definedName name="cost2" localSheetId="5">#REF!</definedName>
    <definedName name="cost2">#REF!</definedName>
    <definedName name="cost3" localSheetId="4">#REF!</definedName>
    <definedName name="cost3" localSheetId="2">#REF!</definedName>
    <definedName name="cost3" localSheetId="5">#REF!</definedName>
    <definedName name="cost3">#REF!</definedName>
    <definedName name="cost4" localSheetId="4">#REF!</definedName>
    <definedName name="cost4" localSheetId="2">#REF!</definedName>
    <definedName name="cost4" localSheetId="5">#REF!</definedName>
    <definedName name="cost4">#REF!</definedName>
    <definedName name="COST40" localSheetId="5">#REF!</definedName>
    <definedName name="COST40">#REF!</definedName>
    <definedName name="cost5" localSheetId="4">#REF!</definedName>
    <definedName name="cost5" localSheetId="2">#REF!</definedName>
    <definedName name="cost5" localSheetId="5">#REF!</definedName>
    <definedName name="cost5">#REF!</definedName>
    <definedName name="cost6" localSheetId="4">#REF!</definedName>
    <definedName name="cost6" localSheetId="2">#REF!</definedName>
    <definedName name="cost6" localSheetId="5">#REF!</definedName>
    <definedName name="cost6">#REF!</definedName>
    <definedName name="cost7" localSheetId="4">#REF!</definedName>
    <definedName name="cost7" localSheetId="2">#REF!</definedName>
    <definedName name="cost7" localSheetId="5">#REF!</definedName>
    <definedName name="cost7">#REF!</definedName>
    <definedName name="cost8" localSheetId="4">#REF!</definedName>
    <definedName name="cost8" localSheetId="2">#REF!</definedName>
    <definedName name="cost8" localSheetId="5">#REF!</definedName>
    <definedName name="cost8">#REF!</definedName>
    <definedName name="cost9" localSheetId="4">#REF!</definedName>
    <definedName name="cost9" localSheetId="2">#REF!</definedName>
    <definedName name="cost9" localSheetId="5">#REF!</definedName>
    <definedName name="cost9">#REF!</definedName>
    <definedName name="FF" localSheetId="5">#REF!</definedName>
    <definedName name="FF">#REF!</definedName>
    <definedName name="JHJJ" localSheetId="5">#REF!</definedName>
    <definedName name="JHJJ">#REF!</definedName>
    <definedName name="LLOOO" localSheetId="2">#REF!</definedName>
    <definedName name="LLOOO" localSheetId="5">#REF!</definedName>
    <definedName name="LLOOO">#REF!</definedName>
    <definedName name="_xlnm.Print_Area" localSheetId="6">'ค่าใช้จ่ายพิเศษ'!$A$1:$K$22</definedName>
    <definedName name="_xlnm.Print_Area" localSheetId="2">'ปร.4 อาคาร'!$A$1:$K$301</definedName>
    <definedName name="_xlnm.Print_Area" localSheetId="5">'ปร.5 ค่าใช้จ่ายพิเศษ'!$A$1:$W$35</definedName>
    <definedName name="_xlnm.Print_Area" localSheetId="1">'ปร.5 อาคาร'!$A$1:$BL$35</definedName>
    <definedName name="_xlnm.Print_Area" localSheetId="0">'ปร.6'!$A$1:$AH$34</definedName>
    <definedName name="PRINT_AREA_MI" localSheetId="4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4">'ปร.4 ครุภัณฑ์จัดชื้อ  '!$2:$6</definedName>
    <definedName name="_xlnm.Print_Titles" localSheetId="2">'ปร.4 อาคาร'!$1:$5</definedName>
    <definedName name="VXC" localSheetId="5">#REF!</definedName>
    <definedName name="VXC">#REF!</definedName>
    <definedName name="XCVF" localSheetId="5">'[1]ภูมิทัศน์'!#REF!</definedName>
    <definedName name="XCVF">'[1]ภูมิทัศน์'!#REF!</definedName>
    <definedName name="ใช่" localSheetId="2">#REF!</definedName>
    <definedName name="ใช่" localSheetId="5">#REF!</definedName>
    <definedName name="ใช่">#REF!</definedName>
    <definedName name="กกกกก" localSheetId="2">#REF!</definedName>
    <definedName name="กกกกก" localSheetId="5">#REF!</definedName>
    <definedName name="กกกกก">#REF!</definedName>
    <definedName name="กฟหกฟ" localSheetId="5">#REF!</definedName>
    <definedName name="กฟหกฟ">#REF!</definedName>
    <definedName name="งานทั่วไป" localSheetId="2">'[1]ภูมิทัศน์'!#REF!</definedName>
    <definedName name="งานทั่วไป" localSheetId="5">'[1]ภูมิทัศน์'!#REF!</definedName>
    <definedName name="งานทั่วไป">'[1]ภูมิทัศน์'!#REF!</definedName>
    <definedName name="งานบัวเชิงผนัง" localSheetId="2">'[1]ภูมิทัศน์'!#REF!</definedName>
    <definedName name="งานบัวเชิงผนัง" localSheetId="5">'[1]ภูมิทัศน์'!#REF!</definedName>
    <definedName name="งานบัวเชิงผนัง">'[1]ภูมิทัศน์'!#REF!</definedName>
    <definedName name="งานประตูหน้าต่าง" localSheetId="2">'[1]ภูมิทัศน์'!#REF!</definedName>
    <definedName name="งานประตูหน้าต่าง" localSheetId="5">'[1]ภูมิทัศน์'!#REF!</definedName>
    <definedName name="งานประตูหน้าต่าง">'[1]ภูมิทัศน์'!#REF!</definedName>
    <definedName name="งานผนัง" localSheetId="2">'[1]ภูมิทัศน์'!#REF!</definedName>
    <definedName name="งานผนัง" localSheetId="5">'[1]ภูมิทัศน์'!#REF!</definedName>
    <definedName name="งานผนัง">'[1]ภูมิทัศน์'!#REF!</definedName>
    <definedName name="งานฝ้าเพดาน" localSheetId="2">'[1]ภูมิทัศน์'!#REF!</definedName>
    <definedName name="งานฝ้าเพดาน" localSheetId="5">'[1]ภูมิทัศน์'!#REF!</definedName>
    <definedName name="งานฝ้าเพดาน">'[1]ภูมิทัศน์'!#REF!</definedName>
    <definedName name="งานพื้น" localSheetId="2">'[1]ภูมิทัศน์'!#REF!</definedName>
    <definedName name="งานพื้น" localSheetId="5">'[1]ภูมิทัศน์'!#REF!</definedName>
    <definedName name="งานพื้น">'[1]ภูมิทัศน์'!#REF!</definedName>
    <definedName name="งานสุขภัณฑ์" localSheetId="2">'[1]ภูมิทัศน์'!#REF!</definedName>
    <definedName name="งานสุขภัณฑ์" localSheetId="5">'[1]ภูมิทัศน์'!#REF!</definedName>
    <definedName name="งานสุขภัณฑ์">'[1]ภูมิทัศน์'!#REF!</definedName>
    <definedName name="งานหลังคา" localSheetId="2">'[1]ภูมิทัศน์'!#REF!</definedName>
    <definedName name="งานหลังคา" localSheetId="5">'[1]ภูมิทัศน์'!#REF!</definedName>
    <definedName name="งานหลังคา">'[1]ภูมิทัศน์'!#REF!</definedName>
    <definedName name="จัดสร้าง" localSheetId="2">#REF!</definedName>
    <definedName name="จัดสร้าง" localSheetId="5">#REF!</definedName>
    <definedName name="จัดสร้าง">#REF!</definedName>
    <definedName name="ดด" localSheetId="2">#REF!</definedName>
    <definedName name="ดด" localSheetId="5">#REF!</definedName>
    <definedName name="ดด">#REF!</definedName>
    <definedName name="วววววววว" localSheetId="2">#REF!</definedName>
    <definedName name="วววววววว" localSheetId="5">#REF!</definedName>
    <definedName name="วววววววว">#REF!</definedName>
    <definedName name="ววววววววว" localSheetId="2">#REF!</definedName>
    <definedName name="ววววววววว" localSheetId="5">#REF!</definedName>
    <definedName name="ววววววววว">#REF!</definedName>
    <definedName name="ศาลปกครอง" localSheetId="2">#REF!</definedName>
    <definedName name="ศาลปกครอง" localSheetId="5">#REF!</definedName>
    <definedName name="ศาลปกครอง">#REF!</definedName>
    <definedName name="หกดหก" localSheetId="5">#REF!</definedName>
    <definedName name="หกดหก">#REF!</definedName>
    <definedName name="หฟกฟ" localSheetId="5">#REF!</definedName>
    <definedName name="หฟกฟ">#REF!</definedName>
  </definedNames>
  <calcPr fullCalcOnLoad="1"/>
</workbook>
</file>

<file path=xl/sharedStrings.xml><?xml version="1.0" encoding="utf-8"?>
<sst xmlns="http://schemas.openxmlformats.org/spreadsheetml/2006/main" count="893" uniqueCount="452">
  <si>
    <t xml:space="preserve">รายการประมาณการค่าก่อสร้าง     </t>
  </si>
  <si>
    <t>ปรับปรุงและต่อเติมอาคารอัตถวิทยา ตำบลบางพระ อำเภอศรีราชา จังหวัดชลบุรี</t>
  </si>
  <si>
    <t xml:space="preserve">สถานที่ก่อสร้าง </t>
  </si>
  <si>
    <t xml:space="preserve">  มหาวิทยาลัยเทคโนโลยีราชมงคลตะวันออก ต.บางพระ อ.ศรีราชา จ.ชลบุรี</t>
  </si>
  <si>
    <t xml:space="preserve">แบบเลขที่    </t>
  </si>
  <si>
    <t>RMUTTO-BP-10-2566</t>
  </si>
  <si>
    <t>รายการเลขที่</t>
  </si>
  <si>
    <t>หน่วยงานเจ้าของโครงการ</t>
  </si>
  <si>
    <t xml:space="preserve"> สำนักวิชาวิศวกรรมศาสตร์และนวัตกรรม มหาวิทยาลัยเทคโนโลยีราชมงคลตะวันออก</t>
  </si>
  <si>
    <t>ลำดับที่</t>
  </si>
  <si>
    <t>รายการ</t>
  </si>
  <si>
    <t>รวมค่าก่อสร้าง  เป็นเงิน/บาท</t>
  </si>
  <si>
    <t>หมายเหตุ</t>
  </si>
  <si>
    <t>สรุป</t>
  </si>
  <si>
    <t>งานครุภัณฑ์จัดซื้อ</t>
  </si>
  <si>
    <t xml:space="preserve">ค่าใช้จ่ายพิเศษตามข้อกำหนดและค่าใช้จ่ายอื่นๆ </t>
  </si>
  <si>
    <t>รวมค่าก่อสร้าง</t>
  </si>
  <si>
    <t>รวมค่าก่อสร้าง เป็นเงินทั้งสิ้น</t>
  </si>
  <si>
    <t>ประมาณราคาเมื่อ</t>
  </si>
  <si>
    <t>อัตราน้ำมันดีเซลหมุนเร็วลิตรละ .......... บาท</t>
  </si>
  <si>
    <t>แบบ ปร.5</t>
  </si>
  <si>
    <t>สรุปผลการประมาณราคาค่าก่อสร้าง</t>
  </si>
  <si>
    <t xml:space="preserve">      ส่วนราชการ/ผู้ประมาณราคา</t>
  </si>
  <si>
    <t xml:space="preserve">□ </t>
  </si>
  <si>
    <t xml:space="preserve">ประเภท    </t>
  </si>
  <si>
    <t xml:space="preserve">เจ้าของอาคาร   </t>
  </si>
  <si>
    <t>หน่วยงานออกแบบแปลนและรายการ</t>
  </si>
  <si>
    <t>ศูนย์สนับสนุนการวิจัยและทดสอบวัสดุวิศวกรรม มหาวิทยาลัยเทคโนโลยีราชมงคลตะวันออก</t>
  </si>
  <si>
    <t>แบบเลขที่     'RMUTTO-BP-10-2566</t>
  </si>
  <si>
    <t xml:space="preserve">รายการเลขที่  </t>
  </si>
  <si>
    <t>ประมาณราคาตามแบบ  ปร. 4        จำนวน</t>
  </si>
  <si>
    <t>แผ่น</t>
  </si>
  <si>
    <t>ค่าวัสดุและค่าแรงงาน
จำนวนเงิน / บาท</t>
  </si>
  <si>
    <t>Factor F</t>
  </si>
  <si>
    <t>รวมค่าก่อสร้าง
เป็นเงิน/บาท</t>
  </si>
  <si>
    <t>รวมค่างานก่อสร้าง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</si>
  <si>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</si>
  <si>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</si>
  <si>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</si>
  <si>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</si>
  <si>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</si>
  <si>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รวมค่าก่อสร้างเป็นเงินทั้งสิ้น</t>
  </si>
  <si>
    <t>คิดเป็นเงิน</t>
  </si>
  <si>
    <t>ขนาดหรือเนื้อที่อาคาร</t>
  </si>
  <si>
    <t>ตารางเมตร</t>
  </si>
  <si>
    <t>เฉลี่ยราคาประมาณ</t>
  </si>
  <si>
    <t>บาท / ตารางเมตร</t>
  </si>
  <si>
    <t xml:space="preserve"> ประมาณราคาค่าก่อสร้าง    ปรับปรุงและต่อเติมอาคารอัตถวิทยา  ตำบลบางพระ อำเภอศรีราชา จังหวัดชลบุรี</t>
  </si>
  <si>
    <r>
      <t xml:space="preserve"> สถานที่ก่อสร้าง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มหาวิทยาลัยเทคโนโลยีราชมงคลตะวันออก ต.บางพระ อ.ศรีราชา จ.ชลบุรี</t>
    </r>
  </si>
  <si>
    <t xml:space="preserve">ผู้ประมาณการ  </t>
  </si>
  <si>
    <t>จำนวน</t>
  </si>
  <si>
    <t>หน่วย</t>
  </si>
  <si>
    <t>ราคาวัสดุ</t>
  </si>
  <si>
    <t>ค่าแรงงาน</t>
  </si>
  <si>
    <t>รวมค่าวัสดุ
และค่าแรงงาน</t>
  </si>
  <si>
    <t>ราคาหน่วยละ</t>
  </si>
  <si>
    <t>จำนวนเงิน</t>
  </si>
  <si>
    <t>ปรับปรุงและต่อเติม อาคารอัตถวิทยา</t>
  </si>
  <si>
    <t>หมวดงานรื้อถอน</t>
  </si>
  <si>
    <t>งาน</t>
  </si>
  <si>
    <t>หมวดงานทาสีอาคาร</t>
  </si>
  <si>
    <t>หมวดงานปรับปรุงห้องประชุม</t>
  </si>
  <si>
    <t>หมวดงานปรับปรุงห้องกิจกรรมนักศึกษา</t>
  </si>
  <si>
    <t>หมวดงานปรับปรุงห้อง Co-Working Space</t>
  </si>
  <si>
    <t>หมวดงานหลังคาอาคาร</t>
  </si>
  <si>
    <t>หมวดงานปรับปรุงพื้นห้องปฏิบัติการ</t>
  </si>
  <si>
    <t>หมวดงานปรับปรุงผนังภายนอกอาคาร</t>
  </si>
  <si>
    <t>หมวดงานระบบไฟฟ้า</t>
  </si>
  <si>
    <t>หมวดงานปรับปรุงพื้นที่พักผ่อน นักศึกษา</t>
  </si>
  <si>
    <t>หมวดงานก่อสร้างห้องน้ำนักศึกษา</t>
  </si>
  <si>
    <t>รวมหมวดงานปรับปรุงห้องน้ำเดิม เป็นห้องPantry</t>
  </si>
  <si>
    <t>รวมค่าวัสดุและค่าแรงงาน</t>
  </si>
  <si>
    <t>งานรื้อถอน</t>
  </si>
  <si>
    <t>รื้อถอนภายในอาคาร</t>
  </si>
  <si>
    <t>1.1.1</t>
  </si>
  <si>
    <t>รื้อถอนผนังภายในอาคาร</t>
  </si>
  <si>
    <t>ตร.ม.</t>
  </si>
  <si>
    <t>1.1.2</t>
  </si>
  <si>
    <t>รื้อถอนเคาว์เตอร์ คสล.</t>
  </si>
  <si>
    <t>1.1.3</t>
  </si>
  <si>
    <t>รื้อถอนประตูม้วนหล็ก</t>
  </si>
  <si>
    <t>บาน</t>
  </si>
  <si>
    <t>1.1.4</t>
  </si>
  <si>
    <t>รื้อถอนปล่องดูดอากาศ</t>
  </si>
  <si>
    <t>ชุด</t>
  </si>
  <si>
    <t>1.1.5</t>
  </si>
  <si>
    <t>รื้อถอนถังบำบัดน้ำเสียเดิม พร้อมถมดินกลบ</t>
  </si>
  <si>
    <t>รวมหมวดงานรื้อถอน</t>
  </si>
  <si>
    <t>งานทาสีอาคาร</t>
  </si>
  <si>
    <t>งานสีภายนอก</t>
  </si>
  <si>
    <t>2.1.1</t>
  </si>
  <si>
    <t>ขูดลอกสี</t>
  </si>
  <si>
    <t>2.1.2</t>
  </si>
  <si>
    <t>น้ำยารองพื้นปูนเก่า</t>
  </si>
  <si>
    <t>2.1.3</t>
  </si>
  <si>
    <t>ทาสีภายนอก</t>
  </si>
  <si>
    <t>งานสีภายใน</t>
  </si>
  <si>
    <t>2.2.1</t>
  </si>
  <si>
    <t>2.2.2</t>
  </si>
  <si>
    <t>ทาสีภายใน</t>
  </si>
  <si>
    <t>งานฝ้า</t>
  </si>
  <si>
    <t>2.3.1</t>
  </si>
  <si>
    <t>ขูดลอกผิวเดิมและฉาบเรียบ</t>
  </si>
  <si>
    <t>2.3.2</t>
  </si>
  <si>
    <t>ทาสีฝ้า</t>
  </si>
  <si>
    <t>รวมหมวดงานทาสีอาคาร</t>
  </si>
  <si>
    <t>งานปรับปรุงห้องประชุม GL1-GL5</t>
  </si>
  <si>
    <t>งานฝ้าเพดาน</t>
  </si>
  <si>
    <t>3.1.1</t>
  </si>
  <si>
    <t>รื้อฝ้า T-BAR</t>
  </si>
  <si>
    <t>3.1.2</t>
  </si>
  <si>
    <t>ติดตั้งฝ้าอะคูสติกบอร์ดเล่นระดับ พร้อมโครงเคร่า</t>
  </si>
  <si>
    <t>3.1.3</t>
  </si>
  <si>
    <t>งานพื้น</t>
  </si>
  <si>
    <t>3.2.1</t>
  </si>
  <si>
    <t>งานลอกพื้นเดิม (กระเบื้องยาง)</t>
  </si>
  <si>
    <t>3.2.2</t>
  </si>
  <si>
    <t xml:space="preserve">กระเบื้องยางลายไม้ หนาไม่น้อยกว่า 2.5 มม. </t>
  </si>
  <si>
    <t>3.2.3</t>
  </si>
  <si>
    <t>จมูกบันไดยาง</t>
  </si>
  <si>
    <t>ม.</t>
  </si>
  <si>
    <t>3.2.4</t>
  </si>
  <si>
    <t>บัวเชิงผนัง</t>
  </si>
  <si>
    <t>3.2.5</t>
  </si>
  <si>
    <t>พื้นเวทียกสเตป สำหรับผู้บรรยาย</t>
  </si>
  <si>
    <t>งานผนัง</t>
  </si>
  <si>
    <t>3.3.1</t>
  </si>
  <si>
    <t>3.3.2</t>
  </si>
  <si>
    <t>ทาสีอะคลิลิคภายใน</t>
  </si>
  <si>
    <t>3.3.3</t>
  </si>
  <si>
    <t>ผนังซับเสียงคูสติคบอร์ดพร้อมโครงเคร่า เหนือระดับพื้น 1.00 ม.</t>
  </si>
  <si>
    <t>3.3.4</t>
  </si>
  <si>
    <t>ผนังตกแต่ง โครงไม้ ผิดผิวด้วยลามิเนต</t>
  </si>
  <si>
    <t>งานไฟฟ้า</t>
  </si>
  <si>
    <t>3.4.1</t>
  </si>
  <si>
    <t>โคมไฟ LED PANEL 40 W</t>
  </si>
  <si>
    <t>3.4.2</t>
  </si>
  <si>
    <t>ปลั๊กไฟ</t>
  </si>
  <si>
    <t>3.4.4</t>
  </si>
  <si>
    <t>สายไฟ THW 2.5 sq.mm.</t>
  </si>
  <si>
    <t>ท่อร้อยสายไฟ EMT 15 มม.</t>
  </si>
  <si>
    <t>รวมหมวดงานปรับปรุงห้องประชุม</t>
  </si>
  <si>
    <t>งานปรับปรุงห้องกิจกรรมนักศึกษา GL1-GL2</t>
  </si>
  <si>
    <t>4.1.1</t>
  </si>
  <si>
    <t>4.1.2</t>
  </si>
  <si>
    <t>4.2.1</t>
  </si>
  <si>
    <t>ปูพื้นกระเบื้องเคลือบเซรามิก 12"x12"</t>
  </si>
  <si>
    <t>4.3.1</t>
  </si>
  <si>
    <t>ผนังก่ออิฐมวลเบา</t>
  </si>
  <si>
    <t>4.3.2</t>
  </si>
  <si>
    <t>ผนังฉาบปูนเรียบ</t>
  </si>
  <si>
    <t>4.3.3</t>
  </si>
  <si>
    <t>4.3.4</t>
  </si>
  <si>
    <t>ทาสีอะคลิลิคภายนอก</t>
  </si>
  <si>
    <t>4.3.5</t>
  </si>
  <si>
    <t>งานประตู-หน้าต่าง</t>
  </si>
  <si>
    <t>4.4.1</t>
  </si>
  <si>
    <t>ประตู D11</t>
  </si>
  <si>
    <t>4.4.2</t>
  </si>
  <si>
    <t>หน้าต่าง W6</t>
  </si>
  <si>
    <t>รวมหมวดงานปรับปรุงห้องกิจกรรมนักศึกษา</t>
  </si>
  <si>
    <t>งานปรับปรุงห้อง Co-Working Space GL18-GL20</t>
  </si>
  <si>
    <t>5.1.1</t>
  </si>
  <si>
    <t>5.1.2</t>
  </si>
  <si>
    <t>5.2.1</t>
  </si>
  <si>
    <t xml:space="preserve">ปูพื้นแกรนิตโต้ 60 ซม. X 60 ซม. </t>
  </si>
  <si>
    <t>5.2.2</t>
  </si>
  <si>
    <t>5.3.1</t>
  </si>
  <si>
    <t>5.3.2</t>
  </si>
  <si>
    <t>ผนังฉาบผิวเรียบ</t>
  </si>
  <si>
    <t>5.3.3</t>
  </si>
  <si>
    <t>5.3.4</t>
  </si>
  <si>
    <t>5.3.5</t>
  </si>
  <si>
    <t>5.4.1</t>
  </si>
  <si>
    <t>ประตู D1</t>
  </si>
  <si>
    <t>5.4.2</t>
  </si>
  <si>
    <t>หน้าต่าง W1</t>
  </si>
  <si>
    <t>รวมหมวดงานปรับปรุงห้อง Co-Working Space</t>
  </si>
  <si>
    <t>งานหลังคาอาคาร</t>
  </si>
  <si>
    <t>งานซ่อมแซมหลังคา</t>
  </si>
  <si>
    <t>6.1.1</t>
  </si>
  <si>
    <t>ทำความสะอาด</t>
  </si>
  <si>
    <t>6.1.2</t>
  </si>
  <si>
    <t>ทำระบบกันซึม + งานปรับพื้น Slope Cement Modify</t>
  </si>
  <si>
    <t>6.1.3</t>
  </si>
  <si>
    <t>ซ่อม Roof drain และติดตั้งท่อระบายน้ำฝนใหม่</t>
  </si>
  <si>
    <t>จุด</t>
  </si>
  <si>
    <t>งานสถาปัตย์</t>
  </si>
  <si>
    <t>6.2.1</t>
  </si>
  <si>
    <t>Aluminium composite พร้อมโครงคร่าว</t>
  </si>
  <si>
    <t>รวมหมวดงานหลังคาอาคาร</t>
  </si>
  <si>
    <t>งานปรับปรุงพื้นห้องปฏิบัติการ</t>
  </si>
  <si>
    <t>7.2.1</t>
  </si>
  <si>
    <t>ซ่อมรอยแตกร้าว</t>
  </si>
  <si>
    <t>7.2.2</t>
  </si>
  <si>
    <t>ทำผิวพื้น EPOXY PU ความหนาเท่าพื้นผิวเดิม</t>
  </si>
  <si>
    <t>รวมหมวดงานปรับปรุงพื้นห้องปฏิบัติการ</t>
  </si>
  <si>
    <t>งานปรับปรุงผนังภายนอกอาคาร</t>
  </si>
  <si>
    <t>ผนังกัดสาด Aluminium Composite (กรุด้านหน้า ด้านบนและล่าง พร้อมโครงเคร่า)</t>
  </si>
  <si>
    <t xml:space="preserve">ผนังโครงสร้างเหล็ก กรุแผ่น Metal sheet ลอนสแนปล็อค สีเทา-ดำด้าน </t>
  </si>
  <si>
    <t>ระแนงไม้เทียม</t>
  </si>
  <si>
    <t>ผนังกันสาด เหล็กฉลุลาย พ่นสี</t>
  </si>
  <si>
    <t>ต่อเติมหลังคาคลุมทางเข้า</t>
  </si>
  <si>
    <t>ป้ายชื่ออาคาร</t>
  </si>
  <si>
    <t>รวมหมวดงานปรับปรุงผนังภายนอกอาคาร</t>
  </si>
  <si>
    <t xml:space="preserve">Load Center 250A 42 Slot </t>
  </si>
  <si>
    <t>ตู้</t>
  </si>
  <si>
    <t>MCB 250A</t>
  </si>
  <si>
    <t>ตัว</t>
  </si>
  <si>
    <t>CB 20A</t>
  </si>
  <si>
    <t>CB 15A</t>
  </si>
  <si>
    <t>ดวงโคม Downlight 6" พร้อมหลอดไฟ LED 12 W</t>
  </si>
  <si>
    <t>โคมไฟแบบติดลอย  LED PANEL 40W. ขนาด 0.30 x 1.20 ม.</t>
  </si>
  <si>
    <t>สายไฟ THW 4 sq.mm.</t>
  </si>
  <si>
    <t>สายไฟ THW 185 sq.mm.</t>
  </si>
  <si>
    <t>สายไฟ THW 25 sq.mm.</t>
  </si>
  <si>
    <t>สวิทซ์ไฟทางเดียว พร้อมหน้ากาก</t>
  </si>
  <si>
    <t xml:space="preserve"> ชุด</t>
  </si>
  <si>
    <t>สวิทซ์ไฟสองทาง พร้อมหน้ากาก</t>
  </si>
  <si>
    <t>เต้ารับคู่ แบบมีสายดิน</t>
  </si>
  <si>
    <t>ท่อร้อยสายไฟ EMT 20 มม.</t>
  </si>
  <si>
    <t>ท่ออ่อนเหล็ก 15 มม.</t>
  </si>
  <si>
    <t xml:space="preserve">ท่ออ่อนเหล็ก </t>
  </si>
  <si>
    <t>อุปกรณ์ประกอบท่อ</t>
  </si>
  <si>
    <t>ราง wireway  4"*4"</t>
  </si>
  <si>
    <t>อุปกรณ์ประกอบราง wireway</t>
  </si>
  <si>
    <r>
      <t xml:space="preserve">หลักสายดินใช้ COPPER BOND ขนาด </t>
    </r>
    <r>
      <rPr>
        <sz val="14"/>
        <color indexed="8"/>
        <rFont val="TH SarabunPSK"/>
        <family val="2"/>
      </rPr>
      <t>ø 14.20 มม. ยาว 2.4 ม.</t>
    </r>
  </si>
  <si>
    <t xml:space="preserve">งานเดินสายสัญญาณแบบ UTP คุณภาพไม่น้อยกว่า CAT6 </t>
  </si>
  <si>
    <t>ท่อร้อยสายแลน uPVC 20 มม.</t>
  </si>
  <si>
    <t>ท่ออ่อน uPVC  20 มม.</t>
  </si>
  <si>
    <t>รวมหมวดงานระบบไฟฟ้า</t>
  </si>
  <si>
    <t>งานปรับปรุงพื้นที่พักผ่อน นักศึกษา</t>
  </si>
  <si>
    <t>บริเวณโถงบันได</t>
  </si>
  <si>
    <t>10.1.1</t>
  </si>
  <si>
    <t>ฝ้าตะแกรงเหล็กฉีก โครงเหล็กรูปพรรณ พ่นสี</t>
  </si>
  <si>
    <t>10.1.2</t>
  </si>
  <si>
    <t>ป้ายเหล็กฉลุ ขนาด 2x4 เมตร</t>
  </si>
  <si>
    <t>10.1.3</t>
  </si>
  <si>
    <t xml:space="preserve">งานติดตั้งประตูเหล็ก สูง 1.00 ม. ปิดบันได </t>
  </si>
  <si>
    <t>10.1.4</t>
  </si>
  <si>
    <t>งานติดตั้งราวบันไดเหล็ก ภายในอาคาร</t>
  </si>
  <si>
    <t>10.1.5</t>
  </si>
  <si>
    <t>งานรื้อถอนบอร์ดประชาสัมพันธ์ คอนกรีตพร้อมกระจก</t>
  </si>
  <si>
    <t>งานทางเดิน ชั้น1,2</t>
  </si>
  <si>
    <t>10.2.1</t>
  </si>
  <si>
    <t>ขัดทำความสะอาดพื้นหินขัด พร้อมลงเคลือบเงา</t>
  </si>
  <si>
    <t>10.2.2</t>
  </si>
  <si>
    <t>ขัดทำความสะอาด ทาสีน้ำมัน เหล็กดัดประตู-หน้าต่างเดิม ชั้น 1,2</t>
  </si>
  <si>
    <t>งานพื้นที่ภายนอกอาคาร</t>
  </si>
  <si>
    <t>10.3.1</t>
  </si>
  <si>
    <t>งานปรับระดับ เทคอนกรีตพื้นทางเท้าด้านหลังอาคาร หนาไม่น้อยกว่า 0.10 ม.</t>
  </si>
  <si>
    <t>10.3.2</t>
  </si>
  <si>
    <t xml:space="preserve">งานเทคอนกรีตพื้นทางลาดคนพิการ หนาไม่น้อยกว่า 0.10 ม. ผิวขัดเรียบตีลายก้างปลา </t>
  </si>
  <si>
    <t>10.3.3</t>
  </si>
  <si>
    <t>งานติดตั้งราวบันไดสแตนเลส เกรด 304 ทางลาดคนพิการ</t>
  </si>
  <si>
    <t>10.3.4</t>
  </si>
  <si>
    <t>งานขัดล้าง ปรับระดับ และทาสีพื้นปูบล็อกตัวหนอนเดิม</t>
  </si>
  <si>
    <t>10.3.5</t>
  </si>
  <si>
    <t>ต้นไม้ประดับ ปลูกระยะห่างระหว่างต้น 0.50 ม.</t>
  </si>
  <si>
    <t>ต้น</t>
  </si>
  <si>
    <t>รวมหมวดงานปรับปรุงพื้นที่พักผ่อน นักศึกษา</t>
  </si>
  <si>
    <t xml:space="preserve">  งานก่อสร้างห้องน้ำนักศึกษา</t>
  </si>
  <si>
    <t>งานเตรียมการเบื้องต้นทั่วไป</t>
  </si>
  <si>
    <t>งานปรับพื้นที่และขุดต้นไม้เดิม</t>
  </si>
  <si>
    <t>งานขุดดินฐานราก</t>
  </si>
  <si>
    <t>ลบ.ม.</t>
  </si>
  <si>
    <t>งานถมคืน</t>
  </si>
  <si>
    <t>ทรายหยาบ</t>
  </si>
  <si>
    <t>งานคอนกรีต</t>
  </si>
  <si>
    <t>คอนกรีตหยาบ  1:3:5</t>
  </si>
  <si>
    <t xml:space="preserve">คอนกรีตผสมเสร็จ (โครงสร้าง 210 Ksc. Cylinder) </t>
  </si>
  <si>
    <t>งานเหล็กเสริม SR-24 , SD-30</t>
  </si>
  <si>
    <t>เหล็กกลมขนาด  6 มม.</t>
  </si>
  <si>
    <t>กก.</t>
  </si>
  <si>
    <t>เหล็กกลมขนาด  9 มม.</t>
  </si>
  <si>
    <t>เหล็กข้ออ้อยขนาด 12มม.</t>
  </si>
  <si>
    <t>เหล็กข้ออ้อยขนาด 16มม.</t>
  </si>
  <si>
    <t xml:space="preserve"> ลวดผูกเหล็ก (เบอร์ 18)</t>
  </si>
  <si>
    <t>งานไม้แบบชนิดต่างๆ</t>
  </si>
  <si>
    <t>แบบหล่อธรรมดาทั่วไป ( ใช้งาน 70%)</t>
  </si>
  <si>
    <t xml:space="preserve">ค่าแรงแบบหล่อธรรมดาทั่วไป </t>
  </si>
  <si>
    <t>ตะปูขนาดต่างๆ</t>
  </si>
  <si>
    <t>งานเหล็กโครงหลังคา</t>
  </si>
  <si>
    <t>เหล็กตัว C 75 x 45 x 15 x 2.0 mm.  (2.86 kg/m.)</t>
  </si>
  <si>
    <t>เหล็กตัว C 100 x 50 x 20 x 2.3 mm.  (4.06 kg/m.)</t>
  </si>
  <si>
    <t>เหล็กตัว C 125 x 50 x 20 x 2.3 mm.  (4.51 kg/m.)</t>
  </si>
  <si>
    <t>เหล็กกล่อง  2''x4''x2.3 mm. (5.14 kg/m.)</t>
  </si>
  <si>
    <t>เหล็กกล่อง  4''x4''x2.3 mm. (6.95 kg/m.)</t>
  </si>
  <si>
    <t>หลังคา Metal Sheet 0.40 มม</t>
  </si>
  <si>
    <t>Flashing</t>
  </si>
  <si>
    <t>เชิงชาย - ปั้นลม 9"</t>
  </si>
  <si>
    <t>C-Chanel</t>
  </si>
  <si>
    <t>หลังคาคลุมบันไดและทางเท้า โครงเหล็กรูปพรรณ มุงหลังคาด้วยเมทัลชีท</t>
  </si>
  <si>
    <t>งานห้องน้ำ</t>
  </si>
  <si>
    <t xml:space="preserve"> - พื้น คสล. ผิวปูกระเบื้องเคลือบ 12"x12"</t>
  </si>
  <si>
    <t xml:space="preserve"> - พื้น คสล. ผิวตีเส้นก้างปลา</t>
  </si>
  <si>
    <t xml:space="preserve"> - พื้น คสล. ผิวปูกระเบื้องเคลือบ 12"x12" ภายนอก</t>
  </si>
  <si>
    <t xml:space="preserve"> - ผนังก่ออิฐมวลเบา</t>
  </si>
  <si>
    <t xml:space="preserve"> - ผนังผิวฉาบปูนเรียบ</t>
  </si>
  <si>
    <t xml:space="preserve"> - ผนังผิวฉาบปูนเรียบ เซาะร่อง</t>
  </si>
  <si>
    <t xml:space="preserve"> - ผนังผิวบุกระเบื้องเคลือบ ขนาด 12"x12"</t>
  </si>
  <si>
    <t xml:space="preserve"> - ฝ้าเพดานยิปซั่มบอร์ด 9 มม. ชนิดกันความชื้น โครงเคร่า T - BAR</t>
  </si>
  <si>
    <t xml:space="preserve"> - สีภายใน</t>
  </si>
  <si>
    <t xml:space="preserve"> - สีภายนอก</t>
  </si>
  <si>
    <t xml:space="preserve"> เคาน์เตอร์ ขนาด 0.60 x 2.00 ม.</t>
  </si>
  <si>
    <t xml:space="preserve"> เคาน์เตอร์ ขนาด 0.60 x 2.50 ม.</t>
  </si>
  <si>
    <t xml:space="preserve"> ผิวบุกระเบื้องเคลือบขอบตัด</t>
  </si>
  <si>
    <t>งานประตู - หน้าต่าง</t>
  </si>
  <si>
    <t xml:space="preserve"> - ป1</t>
  </si>
  <si>
    <t xml:space="preserve"> - ป2</t>
  </si>
  <si>
    <t xml:space="preserve"> - ผนังห้องน้ำสำเร็จรูป</t>
  </si>
  <si>
    <t xml:space="preserve"> - น1</t>
  </si>
  <si>
    <t xml:space="preserve"> - น2</t>
  </si>
  <si>
    <t xml:space="preserve"> - น3</t>
  </si>
  <si>
    <t xml:space="preserve"> - น4</t>
  </si>
  <si>
    <t xml:space="preserve"> - น5</t>
  </si>
  <si>
    <t xml:space="preserve"> - น6</t>
  </si>
  <si>
    <t>สุขภัณฑ์</t>
  </si>
  <si>
    <t xml:space="preserve"> - โถส้วมนั่งราบชนิดมีหม้อน้ำ</t>
  </si>
  <si>
    <t xml:space="preserve"> - สายชำระ</t>
  </si>
  <si>
    <t xml:space="preserve">  โถปัสสาวะชาย</t>
  </si>
  <si>
    <t xml:space="preserve"> ก็อกน้ำโถปัสสาวะ แบบกดหยุด</t>
  </si>
  <si>
    <t xml:space="preserve"> - อ่างล้างหน้า พร้อมอุปกรณ์และก็อกน้ำ แบบกดหยุด</t>
  </si>
  <si>
    <t xml:space="preserve"> - กระจกเงาแบบติดผนัง</t>
  </si>
  <si>
    <t>ราวจับห้องน้ำคนพิการ</t>
  </si>
  <si>
    <t xml:space="preserve"> - FD 2"</t>
  </si>
  <si>
    <t>MDB&amp;LC&amp;CB</t>
  </si>
  <si>
    <t>LC 10 Ckt. 1P 40AT/100 AF.</t>
  </si>
  <si>
    <t>set</t>
  </si>
  <si>
    <t>CB 1P 10 A.</t>
  </si>
  <si>
    <t>Main CB 2P 40 A.</t>
  </si>
  <si>
    <t>THW 10 Sqmm.</t>
  </si>
  <si>
    <t>m</t>
  </si>
  <si>
    <t>Accessory</t>
  </si>
  <si>
    <t>lot</t>
  </si>
  <si>
    <t>LIGHTING  FIXTURE</t>
  </si>
  <si>
    <t>โคม Down Light 6 " หลอด 1x18 W</t>
  </si>
  <si>
    <t xml:space="preserve">โคมครอบพลาสติก 1x18 W fl. </t>
  </si>
  <si>
    <t>Switch  1P</t>
  </si>
  <si>
    <t>ea</t>
  </si>
  <si>
    <t>ท่อร้อยสายไฟ 1/2" pvc</t>
  </si>
  <si>
    <t>2x1.5 Sqmm THW</t>
  </si>
  <si>
    <t>งานสุขาภิบาล</t>
  </si>
  <si>
    <t>คอนกรีตผสมเสร็จ (โครงสร้าง 210 Ksc. Cylinder) พื้นถังบำบัด</t>
  </si>
  <si>
    <t>คอนกรีตผสมเสร็จ (โครงสร้าง 210 Ksc. Cylinder) พื้นถังเก็บน้ำ</t>
  </si>
  <si>
    <t xml:space="preserve">ท่อ PVC 2" ชั้น 8.5 </t>
  </si>
  <si>
    <t>เมตร</t>
  </si>
  <si>
    <t xml:space="preserve">ท่อ PVC 3" ชั้น 8.5 </t>
  </si>
  <si>
    <t xml:space="preserve">ท่อ PVC 4" ชั้น 8.5 </t>
  </si>
  <si>
    <t xml:space="preserve">ท่อ PVC 6" ชั้น 8.5 </t>
  </si>
  <si>
    <t xml:space="preserve"> - ข้อต่อ-อุปกรณ์ยึดแขวน-น้ำยาและอื่นๆ </t>
  </si>
  <si>
    <t xml:space="preserve">ท่อ PVC 1/2" ชั้น 13.5 </t>
  </si>
  <si>
    <t xml:space="preserve">ท่อ PVC 3/4" ชั้น 13.5 </t>
  </si>
  <si>
    <t xml:space="preserve">ท่อ PVC 1" ชั้น 13.5 </t>
  </si>
  <si>
    <t xml:space="preserve">ท่อ PVC 1 1/2"  ชั้น 13.5 </t>
  </si>
  <si>
    <t>ท่อซีเมนต์ใยหิน 8"</t>
  </si>
  <si>
    <t>บ่อพักสำเร็จรูป ขนาด 45x50 ซม.</t>
  </si>
  <si>
    <t>บ่อ</t>
  </si>
  <si>
    <t>รวมหมวดงานก่อสร้างห้องน้ำนักศึกษา</t>
  </si>
  <si>
    <t>งานปรับปรุงห้องน้ำเดิม เป็นห้องPantry</t>
  </si>
  <si>
    <t>งานงานรื้อถอน</t>
  </si>
  <si>
    <t>12.1.1</t>
  </si>
  <si>
    <t>รื้อถอนสุขภัณฑ์</t>
  </si>
  <si>
    <t>12.1.2</t>
  </si>
  <si>
    <t>รื้อถอนผนังก่ออิฐฉาบปูน</t>
  </si>
  <si>
    <t>12.1.3</t>
  </si>
  <si>
    <t>รื้อถอนประตู</t>
  </si>
  <si>
    <t>12.1.4</t>
  </si>
  <si>
    <t>รื้อถอนหน้าต่างอลูมิเนียม</t>
  </si>
  <si>
    <t>12.2.1</t>
  </si>
  <si>
    <t>ปูพื้นกระเบื้องเซรามิค 16"x16" ทับพื้นกระเบื้องเดิม</t>
  </si>
  <si>
    <t>12.2.2</t>
  </si>
  <si>
    <t>12.3.1</t>
  </si>
  <si>
    <t>12.3.2</t>
  </si>
  <si>
    <t>12.3.3</t>
  </si>
  <si>
    <t>ทาสีอะคลิลิคฝ้าเพดาน</t>
  </si>
  <si>
    <t>12.3.4</t>
  </si>
  <si>
    <t>12.3.5</t>
  </si>
  <si>
    <t>12.3.6</t>
  </si>
  <si>
    <t xml:space="preserve"> เคาน์เตอร์ ขนาด 0.60 x 3.00 ม. ผิวแกรนิต</t>
  </si>
  <si>
    <t>12.4.1</t>
  </si>
  <si>
    <t>ประตู D5N อลูมิเนียมกระจก บานสวิงคู่ 0.90 x 2.00 ม.</t>
  </si>
  <si>
    <t>12.4.2</t>
  </si>
  <si>
    <t>ประตู D6N ประตูUPVC 0.90 x 2.00 ม. พร้อมวงกบ</t>
  </si>
  <si>
    <t>12.4.3</t>
  </si>
  <si>
    <t>หน้าต่าง W8N อลูมิเนียมกระจก บานเลื่อนสลับ 1.20 x 2.40 ม.</t>
  </si>
  <si>
    <t>12.4.4</t>
  </si>
  <si>
    <t>หน้าต่าง W9 อลูมิเนียมกระจก บานเลื่อนพร้อมบานติดตาย 1.20 x 3.15 ม.</t>
  </si>
  <si>
    <t>งานปรับปรุงหลังคา</t>
  </si>
  <si>
    <t>12.5.1</t>
  </si>
  <si>
    <t>หลังคา Metal Sheet พร้อม Flashing</t>
  </si>
  <si>
    <t>12.5.2</t>
  </si>
  <si>
    <t>ทำความสะอาดหลังคาค.ส.ล.เดิม</t>
  </si>
  <si>
    <t>12.5.3</t>
  </si>
  <si>
    <t>12.6.1</t>
  </si>
  <si>
    <t xml:space="preserve">ตู้ Load Center 6 ช่อง พร้อมเบรกเกอร์  </t>
  </si>
  <si>
    <t>12.6.2</t>
  </si>
  <si>
    <t>12.6.3</t>
  </si>
  <si>
    <t>12.6.4</t>
  </si>
  <si>
    <t>12.6.5</t>
  </si>
  <si>
    <t>12.6.6</t>
  </si>
  <si>
    <t>12.6.7</t>
  </si>
  <si>
    <t>12.6.8</t>
  </si>
  <si>
    <t>แบบ ปร.5ข</t>
  </si>
  <si>
    <t xml:space="preserve">      ส่วนราชการ/ผู้ประมาณราคา   </t>
  </si>
  <si>
    <t xml:space="preserve">งานครุภัณฑ์จัดซื้อ  </t>
  </si>
  <si>
    <t xml:space="preserve">แบบเลขที่   </t>
  </si>
  <si>
    <t>ภาษี  7%</t>
  </si>
  <si>
    <t>ประเภทงานครุภัณฑ์จัดซื้อ</t>
  </si>
  <si>
    <t>รวมป็นเงินทั้งสิ้น</t>
  </si>
  <si>
    <t>บาท/ตารางเมตร</t>
  </si>
  <si>
    <t>แบบ ปร.4ข</t>
  </si>
  <si>
    <t xml:space="preserve"> </t>
  </si>
  <si>
    <t>เครื่องปรับอากาศแบบ Cassette Type 4 ทิศทาง  ขนาดไม่ต่ำกว่า 48,000 BTU สำหรับห้องประชุม</t>
  </si>
  <si>
    <t xml:space="preserve">เครื่องปรับอากาศแบบ Cassette Type 4 ทิศทาง  ขนาดไม่ต่ำกว่า 30,000 BTU </t>
  </si>
  <si>
    <t>จอแสดงผลภาพแบบ Video Wall</t>
  </si>
  <si>
    <t>ไมค์ลอย (Digital Wireless Mic)</t>
  </si>
  <si>
    <t>ลำโพง (Speaker)</t>
  </si>
  <si>
    <t>เครื่องผสมสัญญาณ (Digital Mixer Amplifier)</t>
  </si>
  <si>
    <t>เครื่องเล่น DVD , MP3 , USB</t>
  </si>
  <si>
    <t>กล้องวงจรปิดในห้องประชุม</t>
  </si>
  <si>
    <t>กระดานอัจฉริยะหน้าจอสัมผัส สำหรับการสอน ขนาดไม่น้อยกว่า 86 นิ้ว</t>
  </si>
  <si>
    <t>อินพุตวีดิโอ</t>
  </si>
  <si>
    <t xml:space="preserve">เก้าอี้ฟังบรรยาย </t>
  </si>
  <si>
    <t>ชุดโต๊ะพร้อมเก้าอี้ 4 ที่นั่ง</t>
  </si>
  <si>
    <t>LED Smart TV ขนาดไม่น้อยกว่า 65 นิ้ว พร้อมขาแขวน</t>
  </si>
  <si>
    <t>ตู้เก็บอุปกรณ์กระจายสัญญาณ (Rack 6U)</t>
  </si>
  <si>
    <t>อุปกรณ์กระจายสัญญาณไร้สาย (Access Point) แบบที่ 2</t>
  </si>
  <si>
    <t>โต๊ะประชุมพร้อมเก้าอี้ ขนาด 12 ที่นั่ง</t>
  </si>
  <si>
    <t>ชุดกล้องวงจรปิดไร้สาย 4 ตัว ระบบ WIFI ความละเอียดไม่น้อยกว่า 2 ล้านพิกเซล พร้อมระบบบันทึกไฟล์ภาพ และดูกล้องผ่าน Smart Phone</t>
  </si>
  <si>
    <t>เครื่องดับเพลิงเคมีแห้ง 15 ปอนด์</t>
  </si>
  <si>
    <t>ถัง</t>
  </si>
  <si>
    <t>โคมไฟฟลัชไลท์โซล่าเซลล์ 300 วัตต์ พร้อมเสาไฟเหล็กทรงสี่เหลี่ยม 5 นิ้ว ความสูง 6.00 เมตร</t>
  </si>
  <si>
    <t>ถังบำบัดน้ำเสีย PE แบบเกรอะกรองไร้อากาศ ขนาด 5000 ลิตร</t>
  </si>
  <si>
    <t>พัดลมอุตสาหกรรมสี่ขา ตั้งพื้น ขนาด 25 นิ้ว</t>
  </si>
  <si>
    <t>อ่างล้างจานสแตนเลส 2 หลุม ฝังเคาน์เตอร์ พร้อมก๊อกอ่างล้างจาน</t>
  </si>
  <si>
    <t>งานถังเก็บน้ำดีพร้อมเครื่องสูบน้ำ</t>
  </si>
  <si>
    <t xml:space="preserve">      -  เครื่องสูบน้ำเพิ่มแรงดันอัตโนมัติ ใบพัดสแตนเลส พร้อมถังแรงดัน</t>
  </si>
  <si>
    <t xml:space="preserve">         กำลังมอเตอร์ 900 W ระยะส่ง 46 เมตร</t>
  </si>
  <si>
    <t xml:space="preserve">         ขนาดท่อดูด-ท่อส่ง 1 นิ้ว  ปริมาณน้ำสูงสุด 68 ลิตร/นาที</t>
  </si>
  <si>
    <t xml:space="preserve">         พร้อมอุปกรณ์ฟุตวาล์ว, เช็ควาล์ว มีเกจวัดแรงดันน้ำ</t>
  </si>
  <si>
    <t xml:space="preserve">      -  ถังเก็บน้ำดี PE ตั้งบนพื้น ขนาด 3,000 ลิตร</t>
  </si>
  <si>
    <t xml:space="preserve">  มิเตอร์</t>
  </si>
  <si>
    <t xml:space="preserve">     -  ขนาด  Dia. 1"</t>
  </si>
  <si>
    <t>อัน</t>
  </si>
  <si>
    <t>รวมงานครุภัณฑ์จัดซื้อ</t>
  </si>
  <si>
    <t>แบบ ปร.5พ</t>
  </si>
  <si>
    <t xml:space="preserve">งานค่าใช่จ่ายพิเศษ  </t>
  </si>
  <si>
    <t>ประเภทงานค่าใช้จ่ายพิเศษ</t>
  </si>
  <si>
    <t>แบบ ปร.4พ</t>
  </si>
  <si>
    <t>ค่าใช้จ่ายพิเศษตามข้อกำหนดและค่าใช้จ่ายอื่นๆ</t>
  </si>
  <si>
    <t>รวมค่าใช้จ่ายพิเศษตามข้อกำหนดฯ และค่าใช้จ่ายอื่นๆ</t>
  </si>
</sst>
</file>

<file path=xl/styles.xml><?xml version="1.0" encoding="utf-8"?>
<styleSheet xmlns="http://schemas.openxmlformats.org/spreadsheetml/2006/main">
  <numFmts count="63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;\-#,##0"/>
    <numFmt numFmtId="178" formatCode="#,##0.00;\-#,##0.00"/>
    <numFmt numFmtId="179" formatCode="_(* #,##0_);_(* \(#,##0\);_(* &quot;-&quot;??_);_(@_)"/>
    <numFmt numFmtId="180" formatCode="_-* #,##0_-;\-* #,##0_-;_-* &quot;-&quot;_-;_-@_-"/>
    <numFmt numFmtId="181" formatCode="\t&quot;$&quot;#,##0.00_);[Red]\(\t&quot;$&quot;#,##0.00\)"/>
    <numFmt numFmtId="182" formatCode="&quot;฿&quot;\t#,##0_);\(&quot;฿&quot;\t#,##0\)"/>
    <numFmt numFmtId="183" formatCode="\t#,##0_);[Red]\(\t#,##0\)"/>
    <numFmt numFmtId="184" formatCode="\t&quot;฿&quot;#,##0_);[Red]\(\t&quot;฿&quot;#,##0\)"/>
    <numFmt numFmtId="185" formatCode="_-&quot;฿&quot;* #,##0_-;\-&quot;฿&quot;* #,##0_-;_-&quot;฿&quot;* &quot;-&quot;_-;_-@_-"/>
    <numFmt numFmtId="186" formatCode="&quot;\&quot;#,##0;[Red]&quot;\&quot;\-#,##0"/>
    <numFmt numFmtId="187" formatCode="_-&quot;฿&quot;* #,##0.00_-;\-&quot;฿&quot;* #,##0.00_-;_-&quot;฿&quot;* &quot;-&quot;??_-;_-@_-"/>
    <numFmt numFmtId="188" formatCode="&quot;ว&quot;&quot;ว&quot;/&quot;ด&quot;&quot;ด&quot;/&quot;ป&quot;&quot;ป&quot;"/>
    <numFmt numFmtId="189" formatCode="#,##0.0_);\(#,##0.0\)"/>
    <numFmt numFmtId="190" formatCode="_(&quot;฿&quot;* #,##0.00_);_(&quot;฿&quot;* \(#,##0.00\);_(&quot;฿&quot;* &quot;-&quot;??_);_(@_)"/>
    <numFmt numFmtId="191" formatCode="General_)"/>
    <numFmt numFmtId="192" formatCode="#,##0.00;[Red]\-#,##0.00"/>
    <numFmt numFmtId="193" formatCode="&quot;ว&quot;\ &quot;ด&quot;&quot;ด&quot;&quot;ด&quot;&quot;ด&quot;\ &quot;ป&quot;&quot;ป&quot;&quot;ป&quot;&quot;ป&quot;"/>
    <numFmt numFmtId="194" formatCode="#,##0;[Red]\-#,##0"/>
    <numFmt numFmtId="195" formatCode="_(* #,##0.0000000_);_(* \(#,##0.0000000\);_(* &quot;-&quot;??_);_(@_)"/>
    <numFmt numFmtId="196" formatCode="_ * #,##0.00_ ;_ * \-#,##0.00_ ;_ * &quot;-&quot;??_ ;_ @_ "/>
    <numFmt numFmtId="197" formatCode="\t&quot;฿&quot;#,##0.00_);\(\t&quot;฿&quot;#,##0.00\)"/>
    <numFmt numFmtId="198" formatCode="_(&quot;฿&quot;* #,##0_);_(&quot;฿&quot;* \(#,##0\);_(&quot;฿&quot;* &quot;-&quot;_);_(@_)"/>
    <numFmt numFmtId="199" formatCode="0.0&quot;  &quot;"/>
    <numFmt numFmtId="200" formatCode="_ * #,##0_ ;_ * \-#,##0_ ;_ * &quot;-&quot;_ ;_ @_ "/>
    <numFmt numFmtId="201" formatCode="_-* #,##0_-;\-* #,##0_-;_-* &quot;-&quot;??_-;_-@_-"/>
    <numFmt numFmtId="202" formatCode="\t0.00E+00"/>
    <numFmt numFmtId="203" formatCode="_(* #,##0.00000000000_);_(* \(#,##0.00000000000\);_(* &quot;-&quot;??_);_(@_)"/>
    <numFmt numFmtId="204" formatCode="#,##0\ &quot;F&quot;;[Red]\-#,##0\ &quot;F&quot;"/>
    <numFmt numFmtId="205" formatCode="\t&quot;฿&quot;#,##0_);\(\t&quot;฿&quot;#,##0\)"/>
    <numFmt numFmtId="206" formatCode="\t&quot;฿&quot;#,##0.00_);[Red]\(\t&quot;฿&quot;#,##0.00\)"/>
    <numFmt numFmtId="207" formatCode="&quot;ช&quot;:&quot;น&quot;&quot;น&quot;:ss"/>
    <numFmt numFmtId="208" formatCode="_(* #,##0.00_);_(* \(#,##0.00\);_(* &quot;-&quot;??_);_(@_)"/>
    <numFmt numFmtId="209" formatCode="&quot;฿&quot;#,##0.00;[Red]\-&quot;฿&quot;#,##0.00"/>
    <numFmt numFmtId="210" formatCode="_-* #,##0.0_-;\-* #,##0.0_-;_-* &quot;-&quot;??_-;_-@_-"/>
    <numFmt numFmtId="211" formatCode="_(* #,##0.0000_);_(* \(#,##0.0000\);_(* &quot;-&quot;??_);_(@_)"/>
    <numFmt numFmtId="212" formatCode="dd\-mmm\-yy_)"/>
    <numFmt numFmtId="213" formatCode="mmmm\ d\,\ yyyy"/>
    <numFmt numFmtId="214" formatCode="_ &quot;F&quot;\ * #,##0_ ;_ &quot;F&quot;\ * \-#,##0_ ;_ &quot;F&quot;\ * &quot;-&quot;_ ;_ @_ "/>
    <numFmt numFmtId="215" formatCode="_ &quot;F&quot;\ * #,##0.00_ ;_ &quot;F&quot;\ * \-#,##0.00_ ;_ &quot;F&quot;\ * &quot;-&quot;??_ ;_ @_ "/>
    <numFmt numFmtId="216" formatCode="[$-107041E]d\ mmmm\ yyyy;@"/>
    <numFmt numFmtId="217" formatCode="_-* #,##0.0000_-;\-* #,##0.0000_-;_-* &quot;-&quot;_-;_-@_-"/>
    <numFmt numFmtId="218" formatCode="0.00\ &quot;%&quot;"/>
    <numFmt numFmtId="219" formatCode="#,###&quot;  &quot;"/>
    <numFmt numFmtId="220" formatCode="_-* #,##0.00_-;\-* #,##0.00_-;_-* &quot;-&quot;_-;_-@_-"/>
    <numFmt numFmtId="221" formatCode="_-* #,##0.0_-;\-* #,##0.0_-;_-* &quot;-&quot;_-;_-@_-"/>
    <numFmt numFmtId="222" formatCode="0.0"/>
    <numFmt numFmtId="223" formatCode="#,##0.0"/>
    <numFmt numFmtId="224" formatCode="_-* #,##0.00000000_-;\-* #,##0.00000000_-;_-* &quot;-&quot;_-;_-@_-"/>
    <numFmt numFmtId="225" formatCode="#,###"/>
    <numFmt numFmtId="226" formatCode="_(* #,##0_);_(* \(#,##0\);_(* &quot;-&quot;_);_(@_)"/>
  </numFmts>
  <fonts count="119">
    <font>
      <sz val="14"/>
      <name val="Cordia New"/>
      <family val="2"/>
    </font>
    <font>
      <sz val="11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7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vertAlign val="subscript"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BrowalliaUPC"/>
      <family val="2"/>
    </font>
    <font>
      <b/>
      <u val="single"/>
      <sz val="14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57"/>
      <name val="TH SarabunPSK"/>
      <family val="2"/>
    </font>
    <font>
      <b/>
      <sz val="13"/>
      <name val="TH SarabunPSK"/>
      <family val="2"/>
    </font>
    <font>
      <sz val="14"/>
      <color indexed="17"/>
      <name val="EucrosiaUPC"/>
      <family val="1"/>
    </font>
    <font>
      <sz val="14"/>
      <color indexed="8"/>
      <name val="EucrosiaUPC"/>
      <family val="1"/>
    </font>
    <font>
      <b/>
      <sz val="13"/>
      <color indexed="62"/>
      <name val="EucrosiaUPC"/>
      <family val="1"/>
    </font>
    <font>
      <sz val="7"/>
      <name val="Small Fonts"/>
      <family val="2"/>
    </font>
    <font>
      <b/>
      <sz val="18"/>
      <name val="Arial"/>
      <family val="2"/>
    </font>
    <font>
      <sz val="14"/>
      <color indexed="9"/>
      <name val="EucrosiaUPC"/>
      <family val="1"/>
    </font>
    <font>
      <b/>
      <sz val="14"/>
      <color indexed="9"/>
      <name val="EucrosiaUPC"/>
      <family val="1"/>
    </font>
    <font>
      <sz val="11"/>
      <name val="AngsanaUPC"/>
      <family val="1"/>
    </font>
    <font>
      <sz val="14"/>
      <name val="AngsanaUPC"/>
      <family val="1"/>
    </font>
    <font>
      <sz val="14"/>
      <color indexed="16"/>
      <name val="EucrosiaUPC"/>
      <family val="1"/>
    </font>
    <font>
      <u val="single"/>
      <sz val="14"/>
      <color indexed="20"/>
      <name val="Cordia New"/>
      <family val="2"/>
    </font>
    <font>
      <b/>
      <sz val="14"/>
      <color indexed="63"/>
      <name val="EucrosiaUPC"/>
      <family val="1"/>
    </font>
    <font>
      <b/>
      <sz val="14"/>
      <color indexed="53"/>
      <name val="EucrosiaUPC"/>
      <family val="1"/>
    </font>
    <font>
      <b/>
      <sz val="24"/>
      <name val="AngsanaUPC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6"/>
      <name val="DilleniaUPC"/>
      <family val="1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name val="?? ?????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2"/>
      <name val="????"/>
      <family val="2"/>
    </font>
    <font>
      <sz val="14"/>
      <color indexed="62"/>
      <name val="EucrosiaUPC"/>
      <family val="1"/>
    </font>
    <font>
      <b/>
      <sz val="11"/>
      <color indexed="62"/>
      <name val="EucrosiaUPC"/>
      <family val="1"/>
    </font>
    <font>
      <i/>
      <sz val="11"/>
      <color indexed="23"/>
      <name val="Calibri"/>
      <family val="2"/>
    </font>
    <font>
      <sz val="14"/>
      <color indexed="10"/>
      <name val="EucrosiaUPC"/>
      <family val="1"/>
    </font>
    <font>
      <b/>
      <sz val="14"/>
      <color indexed="8"/>
      <name val="EucrosiaUPC"/>
      <family val="1"/>
    </font>
    <font>
      <b/>
      <sz val="18"/>
      <color indexed="62"/>
      <name val="Cambria"/>
      <family val="1"/>
    </font>
    <font>
      <i/>
      <sz val="14"/>
      <color indexed="23"/>
      <name val="EucrosiaUPC"/>
      <family val="1"/>
    </font>
    <font>
      <sz val="11"/>
      <color indexed="53"/>
      <name val="Tahoma"/>
      <family val="2"/>
    </font>
    <font>
      <b/>
      <sz val="15"/>
      <color indexed="62"/>
      <name val="EucrosiaUPC"/>
      <family val="1"/>
    </font>
    <font>
      <sz val="11"/>
      <color indexed="10"/>
      <name val="Calibri"/>
      <family val="2"/>
    </font>
    <font>
      <sz val="14"/>
      <color indexed="53"/>
      <name val="EucrosiaUPC"/>
      <family val="1"/>
    </font>
    <font>
      <sz val="14"/>
      <name val="Browallia New"/>
      <family val="2"/>
    </font>
    <font>
      <sz val="14"/>
      <name val="CordiaUPC"/>
      <family val="2"/>
    </font>
    <font>
      <sz val="14"/>
      <color indexed="19"/>
      <name val="EucrosiaUPC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SV Rojchana"/>
      <family val="2"/>
    </font>
    <font>
      <sz val="15"/>
      <name val="EucrosiaUPC"/>
      <family val="1"/>
    </font>
    <font>
      <sz val="10"/>
      <name val="MS Sans Serif"/>
      <family val="2"/>
    </font>
    <font>
      <sz val="14"/>
      <name val="Helv"/>
      <family val="2"/>
    </font>
    <font>
      <sz val="11"/>
      <name val="??"/>
      <family val="2"/>
    </font>
    <font>
      <sz val="12"/>
      <name val="Helv"/>
      <family val="2"/>
    </font>
    <font>
      <sz val="11"/>
      <name val="ＭＳ Ｐゴシック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4"/>
      <name val="Angsana New"/>
      <family val="1"/>
    </font>
    <font>
      <b/>
      <sz val="18"/>
      <color indexed="56"/>
      <name val="Cambria"/>
      <family val="1"/>
    </font>
    <font>
      <b/>
      <sz val="11"/>
      <name val="Helv"/>
      <family val="2"/>
    </font>
    <font>
      <sz val="11"/>
      <color indexed="20"/>
      <name val="Calibri"/>
      <family val="2"/>
    </font>
    <font>
      <sz val="12"/>
      <name val="นูลมรผ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sz val="12.5"/>
      <name val="BrowalliaUPC"/>
      <family val="2"/>
    </font>
    <font>
      <b/>
      <i/>
      <sz val="18"/>
      <color indexed="28"/>
      <name val="AngsanaUPC"/>
      <family val="1"/>
    </font>
    <font>
      <sz val="14"/>
      <color theme="1"/>
      <name val="EucrosiaUPC"/>
      <family val="1"/>
    </font>
    <font>
      <u val="single"/>
      <sz val="14"/>
      <color theme="11"/>
      <name val="Cordia New"/>
      <family val="2"/>
    </font>
    <font>
      <sz val="14"/>
      <color theme="0"/>
      <name val="EucrosiaUPC"/>
      <family val="1"/>
    </font>
    <font>
      <u val="single"/>
      <sz val="14"/>
      <color theme="10"/>
      <name val="Cordia New"/>
      <family val="2"/>
    </font>
    <font>
      <sz val="14"/>
      <color rgb="FFFF0000"/>
      <name val="EucrosiaUPC"/>
      <family val="1"/>
    </font>
    <font>
      <b/>
      <sz val="18"/>
      <color theme="3"/>
      <name val="Cambria"/>
      <family val="1"/>
    </font>
    <font>
      <i/>
      <sz val="14"/>
      <color rgb="FF7F7F7F"/>
      <name val="EucrosiaUPC"/>
      <family val="1"/>
    </font>
    <font>
      <b/>
      <sz val="15"/>
      <color theme="3"/>
      <name val="EucrosiaUPC"/>
      <family val="1"/>
    </font>
    <font>
      <b/>
      <sz val="13"/>
      <color theme="3"/>
      <name val="EucrosiaUPC"/>
      <family val="1"/>
    </font>
    <font>
      <b/>
      <sz val="11"/>
      <color theme="3"/>
      <name val="EucrosiaUPC"/>
      <family val="1"/>
    </font>
    <font>
      <b/>
      <sz val="14"/>
      <color rgb="FFFA7D00"/>
      <name val="EucrosiaUPC"/>
      <family val="1"/>
    </font>
    <font>
      <sz val="14"/>
      <color rgb="FF3F3F76"/>
      <name val="EucrosiaUPC"/>
      <family val="1"/>
    </font>
    <font>
      <b/>
      <sz val="14"/>
      <color rgb="FF3F3F3F"/>
      <name val="EucrosiaUPC"/>
      <family val="1"/>
    </font>
    <font>
      <sz val="11"/>
      <color theme="1"/>
      <name val="Calibri"/>
      <family val="2"/>
    </font>
    <font>
      <b/>
      <sz val="14"/>
      <color theme="0"/>
      <name val="EucrosiaUPC"/>
      <family val="1"/>
    </font>
    <font>
      <sz val="11"/>
      <color rgb="FFFA7D00"/>
      <name val="Calibri"/>
      <family val="2"/>
    </font>
    <font>
      <b/>
      <sz val="14"/>
      <color theme="1"/>
      <name val="EucrosiaUPC"/>
      <family val="1"/>
    </font>
    <font>
      <sz val="14"/>
      <color rgb="FF006100"/>
      <name val="EucrosiaUPC"/>
      <family val="1"/>
    </font>
    <font>
      <sz val="14"/>
      <color rgb="FF9C0006"/>
      <name val="EucrosiaUPC"/>
      <family val="1"/>
    </font>
    <font>
      <sz val="14"/>
      <color rgb="FF9C6500"/>
      <name val="EucrosiaUPC"/>
      <family val="1"/>
    </font>
    <font>
      <sz val="14"/>
      <color rgb="FFFA7D00"/>
      <name val="EucrosiaUPC"/>
      <family val="1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B05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hair"/>
    </border>
    <border>
      <left/>
      <right style="thin"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/>
    </border>
    <border>
      <left style="thin"/>
      <right/>
      <top>
        <color indexed="63"/>
      </top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hair"/>
    </border>
    <border>
      <left/>
      <right style="thin"/>
      <top style="double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/>
      <right/>
      <top style="thin"/>
      <bottom/>
    </border>
    <border>
      <left/>
      <right style="thin"/>
      <top style="thin"/>
      <bottom style="double"/>
    </border>
    <border>
      <left style="thin"/>
      <right style="thin"/>
      <top style="hair"/>
      <bottom style="thin"/>
    </border>
  </borders>
  <cellStyleXfs count="3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6" fillId="0" borderId="0">
      <alignment/>
      <protection/>
    </xf>
    <xf numFmtId="0" fontId="95" fillId="2" borderId="0" applyNumberFormat="0" applyBorder="0" applyAlignment="0" applyProtection="0"/>
    <xf numFmtId="0" fontId="27" fillId="0" borderId="0" applyProtection="0">
      <alignment/>
    </xf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3" borderId="0" applyNumberFormat="0" applyBorder="0" applyAlignment="0" applyProtection="0"/>
    <xf numFmtId="179" fontId="31" fillId="0" borderId="0" applyFill="0" applyBorder="0" applyAlignment="0">
      <protection/>
    </xf>
    <xf numFmtId="0" fontId="96" fillId="0" borderId="0" applyNumberFormat="0" applyFill="0" applyBorder="0" applyAlignment="0" applyProtection="0"/>
    <xf numFmtId="0" fontId="97" fillId="4" borderId="0" applyNumberFormat="0" applyBorder="0" applyAlignment="0" applyProtection="0"/>
    <xf numFmtId="176" fontId="3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0" applyFill="0" applyBorder="0" applyAlignment="0">
      <protection/>
    </xf>
    <xf numFmtId="187" fontId="0" fillId="0" borderId="0" applyFont="0" applyFill="0" applyBorder="0" applyAlignment="0" applyProtection="0"/>
    <xf numFmtId="0" fontId="45" fillId="0" borderId="0" applyFill="0" applyBorder="0" applyAlignment="0">
      <protection/>
    </xf>
    <xf numFmtId="9" fontId="0" fillId="0" borderId="0" applyFont="0" applyFill="0" applyBorder="0" applyAlignment="0" applyProtection="0"/>
    <xf numFmtId="0" fontId="95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6" borderId="1" applyNumberFormat="0" applyFont="0" applyAlignment="0" applyProtection="0"/>
    <xf numFmtId="0" fontId="99" fillId="0" borderId="0" applyNumberFormat="0" applyFill="0" applyBorder="0" applyAlignment="0" applyProtection="0"/>
    <xf numFmtId="0" fontId="95" fillId="7" borderId="0" applyNumberFormat="0" applyBorder="0" applyAlignment="0" applyProtection="0"/>
    <xf numFmtId="182" fontId="39" fillId="0" borderId="0" applyFont="0" applyFill="0" applyBorder="0" applyAlignment="0" applyProtection="0"/>
    <xf numFmtId="184" fontId="31" fillId="0" borderId="0" applyFill="0" applyBorder="0" applyAlignment="0">
      <protection/>
    </xf>
    <xf numFmtId="181" fontId="31" fillId="0" borderId="0">
      <alignment/>
      <protection/>
    </xf>
    <xf numFmtId="0" fontId="100" fillId="0" borderId="0" applyNumberFormat="0" applyFill="0" applyBorder="0" applyAlignment="0" applyProtection="0"/>
    <xf numFmtId="186" fontId="42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55" fillId="0" borderId="0" applyNumberFormat="0" applyFill="0" applyBorder="0" applyAlignment="0" applyProtection="0"/>
    <xf numFmtId="191" fontId="31" fillId="0" borderId="0" applyFont="0" applyFill="0" applyBorder="0" applyAlignment="0" applyProtection="0"/>
    <xf numFmtId="0" fontId="103" fillId="0" borderId="3" applyNumberFormat="0" applyFill="0" applyAlignment="0" applyProtection="0"/>
    <xf numFmtId="184" fontId="31" fillId="0" borderId="0" applyFill="0" applyBorder="0" applyAlignment="0">
      <protection/>
    </xf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192" fontId="42" fillId="0" borderId="0" applyFont="0" applyFill="0" applyBorder="0" applyAlignment="0" applyProtection="0"/>
    <xf numFmtId="193" fontId="58" fillId="0" borderId="0" applyFont="0" applyFill="0" applyBorder="0" applyAlignment="0" applyProtection="0"/>
    <xf numFmtId="0" fontId="105" fillId="8" borderId="5" applyNumberFormat="0" applyAlignment="0" applyProtection="0"/>
    <xf numFmtId="0" fontId="37" fillId="9" borderId="0" applyNumberFormat="0" applyBorder="0" applyAlignment="0" applyProtection="0"/>
    <xf numFmtId="0" fontId="106" fillId="10" borderId="5" applyNumberFormat="0" applyAlignment="0" applyProtection="0"/>
    <xf numFmtId="0" fontId="37" fillId="11" borderId="0" applyNumberFormat="0" applyBorder="0" applyAlignment="0" applyProtection="0"/>
    <xf numFmtId="0" fontId="107" fillId="8" borderId="6" applyNumberFormat="0" applyAlignment="0" applyProtection="0"/>
    <xf numFmtId="0" fontId="108" fillId="0" borderId="0">
      <alignment/>
      <protection/>
    </xf>
    <xf numFmtId="0" fontId="109" fillId="12" borderId="7" applyNumberFormat="0" applyAlignment="0" applyProtection="0"/>
    <xf numFmtId="0" fontId="95" fillId="13" borderId="0" applyNumberFormat="0" applyBorder="0" applyAlignment="0" applyProtection="0"/>
    <xf numFmtId="0" fontId="110" fillId="0" borderId="8" applyNumberFormat="0" applyFill="0" applyAlignment="0" applyProtection="0"/>
    <xf numFmtId="178" fontId="30" fillId="0" borderId="0">
      <alignment/>
      <protection/>
    </xf>
    <xf numFmtId="194" fontId="42" fillId="0" borderId="0" applyFont="0" applyFill="0" applyBorder="0" applyAlignment="0" applyProtection="0"/>
    <xf numFmtId="0" fontId="111" fillId="0" borderId="9" applyNumberFormat="0" applyFill="0" applyAlignment="0" applyProtection="0"/>
    <xf numFmtId="196" fontId="38" fillId="0" borderId="0" applyFont="0" applyFill="0" applyBorder="0" applyAlignment="0" applyProtection="0"/>
    <xf numFmtId="0" fontId="112" fillId="14" borderId="0" applyNumberFormat="0" applyBorder="0" applyAlignment="0" applyProtection="0"/>
    <xf numFmtId="0" fontId="97" fillId="15" borderId="0" applyNumberFormat="0" applyBorder="0" applyAlignment="0" applyProtection="0"/>
    <xf numFmtId="183" fontId="39" fillId="0" borderId="10" applyFont="0" applyAlignment="0">
      <protection/>
    </xf>
    <xf numFmtId="0" fontId="113" fillId="16" borderId="0" applyNumberFormat="0" applyBorder="0" applyAlignment="0" applyProtection="0"/>
    <xf numFmtId="0" fontId="37" fillId="17" borderId="0" applyNumberFormat="0" applyBorder="0" applyAlignment="0" applyProtection="0"/>
    <xf numFmtId="0" fontId="114" fillId="18" borderId="0" applyNumberFormat="0" applyBorder="0" applyAlignment="0" applyProtection="0"/>
    <xf numFmtId="0" fontId="60" fillId="0" borderId="0" applyProtection="0">
      <alignment/>
    </xf>
    <xf numFmtId="0" fontId="97" fillId="19" borderId="0" applyNumberFormat="0" applyBorder="0" applyAlignment="0" applyProtection="0"/>
    <xf numFmtId="0" fontId="57" fillId="0" borderId="0">
      <alignment/>
      <protection/>
    </xf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197" fontId="31" fillId="0" borderId="0" applyFill="0" applyBorder="0" applyAlignment="0">
      <protection/>
    </xf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38" fillId="0" borderId="0">
      <alignment/>
      <protection/>
    </xf>
    <xf numFmtId="0" fontId="95" fillId="24" borderId="0" applyNumberFormat="0" applyBorder="0" applyAlignment="0" applyProtection="0"/>
    <xf numFmtId="199" fontId="39" fillId="0" borderId="0" applyFill="0" applyBorder="0" applyAlignment="0">
      <protection/>
    </xf>
    <xf numFmtId="200" fontId="38" fillId="0" borderId="0" applyFont="0" applyFill="0" applyBorder="0" applyAlignment="0" applyProtection="0"/>
    <xf numFmtId="0" fontId="61" fillId="0" borderId="0">
      <alignment/>
      <protection/>
    </xf>
    <xf numFmtId="0" fontId="95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5" fillId="17" borderId="0" applyNumberFormat="0" applyBorder="0" applyAlignment="0" applyProtection="0"/>
    <xf numFmtId="0" fontId="31" fillId="0" borderId="11">
      <alignment/>
      <protection/>
    </xf>
    <xf numFmtId="0" fontId="97" fillId="17" borderId="0" applyNumberFormat="0" applyBorder="0" applyAlignment="0" applyProtection="0"/>
    <xf numFmtId="0" fontId="45" fillId="0" borderId="0" applyFont="0" applyFill="0" applyBorder="0" applyAlignment="0" applyProtection="0"/>
    <xf numFmtId="0" fontId="62" fillId="0" borderId="0">
      <alignment vertical="center"/>
      <protection/>
    </xf>
    <xf numFmtId="0" fontId="97" fillId="28" borderId="0" applyNumberFormat="0" applyBorder="0" applyAlignment="0" applyProtection="0"/>
    <xf numFmtId="192" fontId="64" fillId="0" borderId="0" applyFont="0" applyFill="0" applyBorder="0" applyAlignment="0" applyProtection="0"/>
    <xf numFmtId="0" fontId="95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198" fontId="57" fillId="0" borderId="0" applyFont="0" applyFill="0" applyBorder="0" applyAlignment="0" applyProtection="0"/>
    <xf numFmtId="0" fontId="97" fillId="32" borderId="0" applyNumberFormat="0" applyBorder="0" applyAlignment="0" applyProtection="0"/>
    <xf numFmtId="0" fontId="0" fillId="0" borderId="0">
      <alignment/>
      <protection/>
    </xf>
    <xf numFmtId="0" fontId="95" fillId="33" borderId="0" applyNumberFormat="0" applyBorder="0" applyAlignment="0" applyProtection="0"/>
    <xf numFmtId="200" fontId="38" fillId="0" borderId="0" applyFont="0" applyFill="0" applyBorder="0" applyAlignment="0" applyProtection="0"/>
    <xf numFmtId="191" fontId="65" fillId="0" borderId="0">
      <alignment/>
      <protection/>
    </xf>
    <xf numFmtId="182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66" fillId="0" borderId="0">
      <alignment/>
      <protection/>
    </xf>
    <xf numFmtId="184" fontId="31" fillId="0" borderId="0" applyFill="0" applyBorder="0" applyAlignment="0">
      <protection/>
    </xf>
    <xf numFmtId="0" fontId="67" fillId="0" borderId="0">
      <alignment/>
      <protection/>
    </xf>
    <xf numFmtId="9" fontId="38" fillId="7" borderId="0">
      <alignment/>
      <protection/>
    </xf>
    <xf numFmtId="184" fontId="31" fillId="0" borderId="0" applyFont="0" applyFill="0" applyBorder="0" applyAlignment="0" applyProtection="0"/>
    <xf numFmtId="203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181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190" fontId="31" fillId="0" borderId="0" applyFill="0" applyBorder="0" applyAlignment="0">
      <protection/>
    </xf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17" borderId="0" applyNumberFormat="0" applyBorder="0" applyAlignment="0" applyProtection="0"/>
    <xf numFmtId="204" fontId="70" fillId="0" borderId="0">
      <alignment/>
      <protection/>
    </xf>
    <xf numFmtId="0" fontId="44" fillId="2" borderId="0" applyNumberFormat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7" borderId="0" applyNumberFormat="0" applyBorder="0" applyAlignment="0" applyProtection="0"/>
    <xf numFmtId="0" fontId="37" fillId="30" borderId="0" applyNumberFormat="0" applyBorder="0" applyAlignment="0" applyProtection="0"/>
    <xf numFmtId="198" fontId="57" fillId="0" borderId="0" applyFont="0" applyFill="0" applyBorder="0" applyAlignment="0" applyProtection="0"/>
    <xf numFmtId="0" fontId="37" fillId="11" borderId="0" applyNumberFormat="0" applyBorder="0" applyAlignment="0" applyProtection="0"/>
    <xf numFmtId="198" fontId="57" fillId="0" borderId="0" applyFont="0" applyFill="0" applyBorder="0" applyAlignment="0" applyProtection="0"/>
    <xf numFmtId="0" fontId="37" fillId="15" borderId="0" applyNumberFormat="0" applyBorder="0" applyAlignment="0" applyProtection="0"/>
    <xf numFmtId="0" fontId="72" fillId="0" borderId="12" applyNumberFormat="0" applyFont="0" applyBorder="0" applyAlignment="0" applyProtection="0"/>
    <xf numFmtId="0" fontId="69" fillId="40" borderId="13">
      <alignment horizontal="centerContinuous" vertical="top"/>
      <protection/>
    </xf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30" borderId="0" applyNumberFormat="0" applyBorder="0" applyAlignment="0" applyProtection="0"/>
    <xf numFmtId="0" fontId="37" fillId="43" borderId="0" applyNumberFormat="0" applyBorder="0" applyAlignment="0" applyProtection="0"/>
    <xf numFmtId="0" fontId="75" fillId="24" borderId="0" applyNumberFormat="0" applyBorder="0" applyAlignment="0" applyProtection="0"/>
    <xf numFmtId="0" fontId="38" fillId="0" borderId="0">
      <alignment/>
      <protection/>
    </xf>
    <xf numFmtId="0" fontId="38" fillId="0" borderId="0" applyFill="0" applyBorder="0" applyAlignment="0">
      <protection/>
    </xf>
    <xf numFmtId="0" fontId="0" fillId="0" borderId="0">
      <alignment/>
      <protection/>
    </xf>
    <xf numFmtId="184" fontId="31" fillId="0" borderId="0" applyFill="0" applyBorder="0" applyAlignment="0">
      <protection/>
    </xf>
    <xf numFmtId="189" fontId="43" fillId="0" borderId="0" applyFill="0" applyBorder="0" applyAlignment="0">
      <protection/>
    </xf>
    <xf numFmtId="197" fontId="31" fillId="0" borderId="0" applyFill="0" applyBorder="0" applyAlignment="0">
      <protection/>
    </xf>
    <xf numFmtId="0" fontId="70" fillId="0" borderId="0" applyFill="0" applyBorder="0" applyAlignment="0">
      <protection/>
    </xf>
    <xf numFmtId="206" fontId="31" fillId="0" borderId="0" applyFill="0" applyBorder="0" applyAlignment="0">
      <protection/>
    </xf>
    <xf numFmtId="0" fontId="45" fillId="0" borderId="0" applyFill="0" applyBorder="0" applyAlignment="0">
      <protection/>
    </xf>
    <xf numFmtId="198" fontId="31" fillId="0" borderId="0" applyFill="0" applyBorder="0" applyAlignment="0">
      <protection/>
    </xf>
    <xf numFmtId="188" fontId="39" fillId="0" borderId="0" applyFill="0" applyBorder="0" applyAlignment="0">
      <protection/>
    </xf>
    <xf numFmtId="184" fontId="31" fillId="0" borderId="0" applyFill="0" applyBorder="0" applyAlignment="0">
      <protection/>
    </xf>
    <xf numFmtId="199" fontId="39" fillId="0" borderId="0" applyFill="0" applyBorder="0" applyAlignment="0">
      <protection/>
    </xf>
    <xf numFmtId="189" fontId="43" fillId="0" borderId="0" applyFill="0" applyBorder="0" applyAlignment="0">
      <protection/>
    </xf>
    <xf numFmtId="197" fontId="31" fillId="0" borderId="0" applyFill="0" applyBorder="0" applyAlignment="0">
      <protection/>
    </xf>
    <xf numFmtId="0" fontId="77" fillId="40" borderId="14" applyNumberFormat="0" applyAlignment="0" applyProtection="0"/>
    <xf numFmtId="178" fontId="30" fillId="0" borderId="0">
      <alignment/>
      <protection/>
    </xf>
    <xf numFmtId="0" fontId="78" fillId="0" borderId="0">
      <alignment/>
      <protection/>
    </xf>
    <xf numFmtId="0" fontId="79" fillId="44" borderId="15" applyNumberFormat="0" applyAlignment="0" applyProtection="0"/>
    <xf numFmtId="178" fontId="30" fillId="0" borderId="0">
      <alignment/>
      <protection/>
    </xf>
    <xf numFmtId="178" fontId="30" fillId="0" borderId="0">
      <alignment/>
      <protection/>
    </xf>
    <xf numFmtId="207" fontId="58" fillId="0" borderId="0" applyFont="0" applyFill="0" applyBorder="0" applyAlignment="0" applyProtection="0"/>
    <xf numFmtId="184" fontId="31" fillId="0" borderId="0" applyFill="0" applyBorder="0" applyAlignment="0"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88" fontId="39" fillId="0" borderId="0" applyFont="0" applyFill="0" applyBorder="0" applyAlignment="0" applyProtection="0"/>
    <xf numFmtId="0" fontId="108" fillId="0" borderId="0">
      <alignment/>
      <protection/>
    </xf>
    <xf numFmtId="188" fontId="39" fillId="0" borderId="0" applyFill="0" applyBorder="0" applyAlignment="0">
      <protection/>
    </xf>
    <xf numFmtId="208" fontId="38" fillId="0" borderId="0" applyFont="0" applyFill="0" applyBorder="0" applyAlignment="0" applyProtection="0"/>
    <xf numFmtId="0" fontId="108" fillId="0" borderId="0">
      <alignment/>
      <protection/>
    </xf>
    <xf numFmtId="208" fontId="38" fillId="0" borderId="0" applyFont="0" applyFill="0" applyBorder="0" applyAlignment="0" applyProtection="0"/>
    <xf numFmtId="0" fontId="0" fillId="0" borderId="0">
      <alignment/>
      <protection/>
    </xf>
    <xf numFmtId="208" fontId="38" fillId="0" borderId="0" applyFont="0" applyFill="0" applyBorder="0" applyAlignment="0" applyProtection="0"/>
    <xf numFmtId="0" fontId="0" fillId="0" borderId="0">
      <alignment/>
      <protection/>
    </xf>
    <xf numFmtId="208" fontId="38" fillId="0" borderId="0" applyFont="0" applyFill="0" applyBorder="0" applyAlignment="0" applyProtection="0"/>
    <xf numFmtId="0" fontId="64" fillId="0" borderId="0">
      <alignment/>
      <protection/>
    </xf>
    <xf numFmtId="208" fontId="38" fillId="0" borderId="0" applyFont="0" applyFill="0" applyBorder="0" applyAlignment="0" applyProtection="0"/>
    <xf numFmtId="199" fontId="39" fillId="0" borderId="0" applyFill="0" applyBorder="0" applyAlignment="0">
      <protection/>
    </xf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57" fillId="0" borderId="0">
      <alignment/>
      <protection/>
    </xf>
    <xf numFmtId="0" fontId="82" fillId="0" borderId="16" applyNumberFormat="0" applyFill="0" applyAlignment="0" applyProtection="0"/>
    <xf numFmtId="176" fontId="0" fillId="0" borderId="0" applyFont="0" applyFill="0" applyBorder="0" applyAlignment="0" applyProtection="0"/>
    <xf numFmtId="208" fontId="38" fillId="0" borderId="0" applyFont="0" applyFill="0" applyBorder="0" applyAlignment="0" applyProtection="0"/>
    <xf numFmtId="0" fontId="45" fillId="0" borderId="0" applyFont="0" applyFill="0" applyBorder="0" applyAlignment="0" applyProtection="0"/>
    <xf numFmtId="197" fontId="31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11" fontId="31" fillId="0" borderId="0">
      <alignment/>
      <protection/>
    </xf>
    <xf numFmtId="3" fontId="38" fillId="45" borderId="0">
      <alignment/>
      <protection/>
    </xf>
    <xf numFmtId="0" fontId="69" fillId="40" borderId="13">
      <alignment horizontal="centerContinuous" vertical="top"/>
      <protection/>
    </xf>
    <xf numFmtId="189" fontId="43" fillId="0" borderId="0" applyFont="0" applyFill="0" applyBorder="0" applyAlignment="0" applyProtection="0"/>
    <xf numFmtId="1" fontId="61" fillId="45" borderId="0">
      <alignment/>
      <protection/>
    </xf>
    <xf numFmtId="0" fontId="31" fillId="0" borderId="0">
      <alignment/>
      <protection/>
    </xf>
    <xf numFmtId="58" fontId="83" fillId="0" borderId="0" applyFill="0" applyBorder="0" applyAlignment="0">
      <protection/>
    </xf>
    <xf numFmtId="0" fontId="60" fillId="0" borderId="0" applyProtection="0">
      <alignment/>
    </xf>
    <xf numFmtId="194" fontId="64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1" fillId="0" borderId="0">
      <alignment/>
      <protection/>
    </xf>
    <xf numFmtId="188" fontId="39" fillId="0" borderId="0" applyFill="0" applyBorder="0" applyAlignment="0">
      <protection/>
    </xf>
    <xf numFmtId="184" fontId="31" fillId="0" borderId="0" applyFill="0" applyBorder="0" applyAlignment="0">
      <protection/>
    </xf>
    <xf numFmtId="189" fontId="43" fillId="0" borderId="0" applyFill="0" applyBorder="0" applyAlignment="0">
      <protection/>
    </xf>
    <xf numFmtId="179" fontId="31" fillId="0" borderId="0" applyFill="0" applyBorder="0" applyAlignment="0">
      <protection/>
    </xf>
    <xf numFmtId="189" fontId="43" fillId="0" borderId="0" applyFill="0" applyBorder="0" applyAlignment="0">
      <protection/>
    </xf>
    <xf numFmtId="197" fontId="31" fillId="0" borderId="0" applyFill="0" applyBorder="0" applyAlignment="0">
      <protection/>
    </xf>
    <xf numFmtId="2" fontId="38" fillId="45" borderId="0">
      <alignment/>
      <protection/>
    </xf>
    <xf numFmtId="0" fontId="84" fillId="7" borderId="0" applyNumberFormat="0" applyBorder="0" applyAlignment="0" applyProtection="0"/>
    <xf numFmtId="194" fontId="85" fillId="40" borderId="0" applyNumberFormat="0" applyBorder="0" applyAlignment="0" applyProtection="0"/>
    <xf numFmtId="0" fontId="86" fillId="0" borderId="0">
      <alignment horizontal="left"/>
      <protection/>
    </xf>
    <xf numFmtId="0" fontId="80" fillId="0" borderId="17" applyNumberFormat="0" applyAlignment="0" applyProtection="0"/>
    <xf numFmtId="0" fontId="80" fillId="0" borderId="18">
      <alignment horizontal="left" vertical="center"/>
      <protection/>
    </xf>
    <xf numFmtId="0" fontId="68" fillId="0" borderId="0">
      <alignment/>
      <protection/>
    </xf>
    <xf numFmtId="0" fontId="81" fillId="0" borderId="19" applyNumberFormat="0" applyFill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80" fillId="0" borderId="0" applyProtection="0">
      <alignment/>
    </xf>
    <xf numFmtId="0" fontId="89" fillId="35" borderId="14" applyNumberFormat="0" applyAlignment="0" applyProtection="0"/>
    <xf numFmtId="10" fontId="85" fillId="46" borderId="22" applyNumberFormat="0" applyBorder="0" applyAlignment="0" applyProtection="0"/>
    <xf numFmtId="0" fontId="90" fillId="35" borderId="14" applyNumberFormat="0" applyAlignment="0" applyProtection="0"/>
    <xf numFmtId="188" fontId="39" fillId="0" borderId="0" applyFill="0" applyBorder="0" applyAlignment="0">
      <protection/>
    </xf>
    <xf numFmtId="184" fontId="31" fillId="0" borderId="0" applyFill="0" applyBorder="0" applyAlignment="0">
      <protection/>
    </xf>
    <xf numFmtId="189" fontId="43" fillId="0" borderId="0" applyFill="0" applyBorder="0" applyAlignment="0">
      <protection/>
    </xf>
    <xf numFmtId="197" fontId="31" fillId="0" borderId="0" applyFill="0" applyBorder="0" applyAlignment="0">
      <protection/>
    </xf>
    <xf numFmtId="188" fontId="39" fillId="0" borderId="0" applyFill="0" applyBorder="0" applyAlignment="0">
      <protection/>
    </xf>
    <xf numFmtId="179" fontId="31" fillId="0" borderId="0" applyFill="0" applyBorder="0" applyAlignment="0">
      <protection/>
    </xf>
    <xf numFmtId="3" fontId="36" fillId="0" borderId="23">
      <alignment horizontal="center"/>
      <protection/>
    </xf>
    <xf numFmtId="189" fontId="43" fillId="0" borderId="0" applyFill="0" applyBorder="0" applyAlignment="0">
      <protection/>
    </xf>
    <xf numFmtId="197" fontId="31" fillId="0" borderId="0" applyFill="0" applyBorder="0" applyAlignment="0">
      <protection/>
    </xf>
    <xf numFmtId="0" fontId="74" fillId="0" borderId="24">
      <alignment/>
      <protection/>
    </xf>
    <xf numFmtId="0" fontId="91" fillId="0" borderId="0">
      <alignment/>
      <protection/>
    </xf>
    <xf numFmtId="0" fontId="71" fillId="47" borderId="0" applyNumberFormat="0" applyBorder="0" applyAlignment="0" applyProtection="0"/>
    <xf numFmtId="0" fontId="6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5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3" fillId="0" borderId="0">
      <alignment/>
      <protection/>
    </xf>
    <xf numFmtId="0" fontId="38" fillId="0" borderId="0">
      <alignment/>
      <protection/>
    </xf>
    <xf numFmtId="0" fontId="58" fillId="46" borderId="25" applyNumberFormat="0" applyFont="0" applyAlignment="0" applyProtection="0"/>
    <xf numFmtId="0" fontId="92" fillId="40" borderId="26" applyNumberFormat="0" applyAlignment="0" applyProtection="0"/>
    <xf numFmtId="179" fontId="31" fillId="0" borderId="0" applyFill="0" applyBorder="0" applyAlignment="0">
      <protection/>
    </xf>
    <xf numFmtId="0" fontId="0" fillId="0" borderId="0" applyFont="0" applyFill="0" applyBorder="0" applyAlignment="0" applyProtection="0"/>
    <xf numFmtId="188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9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188" fontId="39" fillId="0" borderId="0" applyFill="0" applyBorder="0" applyAlignment="0">
      <protection/>
    </xf>
    <xf numFmtId="189" fontId="43" fillId="0" borderId="0" applyFill="0" applyBorder="0" applyAlignment="0">
      <protection/>
    </xf>
    <xf numFmtId="197" fontId="31" fillId="0" borderId="0" applyFill="0" applyBorder="0" applyAlignment="0">
      <protection/>
    </xf>
    <xf numFmtId="188" fontId="39" fillId="0" borderId="0" applyFill="0" applyBorder="0" applyAlignment="0">
      <protection/>
    </xf>
    <xf numFmtId="199" fontId="39" fillId="0" borderId="0" applyFill="0" applyBorder="0" applyAlignment="0">
      <protection/>
    </xf>
    <xf numFmtId="189" fontId="43" fillId="0" borderId="0" applyFill="0" applyBorder="0" applyAlignment="0">
      <protection/>
    </xf>
    <xf numFmtId="197" fontId="31" fillId="0" borderId="0" applyFill="0" applyBorder="0" applyAlignment="0">
      <protection/>
    </xf>
    <xf numFmtId="180" fontId="38" fillId="0" borderId="0" applyFont="0" applyFill="0" applyBorder="0" applyAlignment="0" applyProtection="0"/>
    <xf numFmtId="201" fontId="31" fillId="0" borderId="0" applyFont="0" applyFill="0" applyBorder="0" applyAlignment="0" applyProtection="0"/>
    <xf numFmtId="1" fontId="38" fillId="0" borderId="27" applyNumberFormat="0" applyFill="0" applyAlignment="0" applyProtection="0"/>
    <xf numFmtId="0" fontId="94" fillId="7" borderId="0">
      <alignment/>
      <protection/>
    </xf>
    <xf numFmtId="0" fontId="74" fillId="0" borderId="0">
      <alignment/>
      <protection/>
    </xf>
    <xf numFmtId="49" fontId="83" fillId="0" borderId="0" applyFill="0" applyBorder="0" applyAlignment="0">
      <protection/>
    </xf>
    <xf numFmtId="180" fontId="58" fillId="0" borderId="0" applyFont="0" applyFill="0" applyBorder="0" applyAlignment="0" applyProtection="0"/>
    <xf numFmtId="0" fontId="45" fillId="0" borderId="0" applyFill="0" applyBorder="0" applyAlignment="0">
      <protection/>
    </xf>
    <xf numFmtId="213" fontId="31" fillId="0" borderId="0" applyFill="0" applyBorder="0" applyAlignment="0">
      <protection/>
    </xf>
    <xf numFmtId="205" fontId="31" fillId="0" borderId="0" applyFill="0" applyBorder="0" applyAlignment="0">
      <protection/>
    </xf>
    <xf numFmtId="0" fontId="73" fillId="0" borderId="0" applyNumberFormat="0" applyFill="0" applyBorder="0" applyAlignment="0" applyProtection="0"/>
    <xf numFmtId="210" fontId="31" fillId="0" borderId="0" applyFont="0" applyFill="0" applyBorder="0" applyAlignment="0" applyProtection="0"/>
    <xf numFmtId="212" fontId="3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198" fontId="57" fillId="0" borderId="0" applyFont="0" applyFill="0" applyBorder="0" applyAlignment="0" applyProtection="0"/>
    <xf numFmtId="176" fontId="24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115" fillId="0" borderId="28" applyNumberFormat="0" applyFill="0" applyAlignment="0" applyProtection="0"/>
    <xf numFmtId="0" fontId="31" fillId="0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200" fontId="76" fillId="0" borderId="0" applyFont="0" applyFill="0" applyBorder="0" applyAlignment="0" applyProtection="0"/>
    <xf numFmtId="196" fontId="76" fillId="0" borderId="0" applyFont="0" applyFill="0" applyBorder="0" applyAlignment="0" applyProtection="0"/>
    <xf numFmtId="214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176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5" fontId="58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2" fillId="0" borderId="29" xfId="0" applyFont="1" applyFill="1" applyBorder="1" applyAlignment="1" applyProtection="1">
      <alignment/>
      <protection locked="0"/>
    </xf>
    <xf numFmtId="0" fontId="3" fillId="0" borderId="0" xfId="314" applyFont="1">
      <alignment/>
      <protection/>
    </xf>
    <xf numFmtId="0" fontId="2" fillId="0" borderId="0" xfId="314" applyFont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19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/>
      <protection hidden="1"/>
    </xf>
    <xf numFmtId="176" fontId="2" fillId="0" borderId="0" xfId="19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Fill="1" applyBorder="1" applyAlignment="1" applyProtection="1">
      <alignment/>
      <protection/>
    </xf>
    <xf numFmtId="216" fontId="2" fillId="0" borderId="0" xfId="0" applyNumberFormat="1" applyFont="1" applyFill="1" applyBorder="1" applyAlignment="1" applyProtection="1">
      <alignment horizontal="left"/>
      <protection/>
    </xf>
    <xf numFmtId="0" fontId="4" fillId="0" borderId="30" xfId="314" applyFont="1" applyBorder="1" applyAlignment="1" applyProtection="1">
      <alignment horizontal="center" vertical="center"/>
      <protection hidden="1"/>
    </xf>
    <xf numFmtId="49" fontId="4" fillId="0" borderId="31" xfId="314" applyNumberFormat="1" applyFont="1" applyBorder="1" applyAlignment="1" applyProtection="1">
      <alignment horizontal="center" vertical="center"/>
      <protection hidden="1"/>
    </xf>
    <xf numFmtId="0" fontId="4" fillId="0" borderId="32" xfId="314" applyFont="1" applyBorder="1" applyAlignment="1">
      <alignment horizontal="center" vertical="center"/>
      <protection/>
    </xf>
    <xf numFmtId="0" fontId="4" fillId="0" borderId="22" xfId="314" applyFont="1" applyBorder="1" applyAlignment="1" applyProtection="1">
      <alignment horizontal="center" vertical="top"/>
      <protection hidden="1"/>
    </xf>
    <xf numFmtId="0" fontId="4" fillId="0" borderId="33" xfId="314" applyFont="1" applyBorder="1" applyAlignment="1" applyProtection="1">
      <alignment horizontal="center" vertical="center"/>
      <protection hidden="1"/>
    </xf>
    <xf numFmtId="0" fontId="4" fillId="0" borderId="34" xfId="314" applyFont="1" applyBorder="1" applyAlignment="1">
      <alignment horizontal="center" vertical="center"/>
      <protection/>
    </xf>
    <xf numFmtId="0" fontId="4" fillId="0" borderId="35" xfId="314" applyFont="1" applyBorder="1" applyAlignment="1">
      <alignment horizontal="center" vertical="center"/>
      <protection/>
    </xf>
    <xf numFmtId="0" fontId="4" fillId="0" borderId="33" xfId="314" applyFont="1" applyBorder="1" applyAlignment="1" applyProtection="1">
      <alignment horizontal="center" vertical="top"/>
      <protection hidden="1"/>
    </xf>
    <xf numFmtId="0" fontId="4" fillId="0" borderId="36" xfId="314" applyFont="1" applyBorder="1" applyAlignment="1" applyProtection="1">
      <alignment horizontal="center" vertical="center"/>
      <protection hidden="1"/>
    </xf>
    <xf numFmtId="0" fontId="5" fillId="0" borderId="37" xfId="314" applyFont="1" applyBorder="1" applyAlignment="1">
      <alignment horizontal="center" vertical="center"/>
      <protection/>
    </xf>
    <xf numFmtId="0" fontId="5" fillId="0" borderId="38" xfId="314" applyFont="1" applyBorder="1" applyAlignment="1">
      <alignment horizontal="center" vertical="center"/>
      <protection/>
    </xf>
    <xf numFmtId="0" fontId="4" fillId="0" borderId="36" xfId="314" applyFont="1" applyBorder="1" applyAlignment="1" applyProtection="1">
      <alignment horizontal="center" vertical="top"/>
      <protection hidden="1"/>
    </xf>
    <xf numFmtId="180" fontId="3" fillId="0" borderId="39" xfId="314" applyNumberFormat="1" applyFont="1" applyBorder="1" applyProtection="1">
      <alignment/>
      <protection locked="0"/>
    </xf>
    <xf numFmtId="49" fontId="6" fillId="0" borderId="12" xfId="314" applyNumberFormat="1" applyFont="1" applyBorder="1" applyAlignment="1" applyProtection="1">
      <alignment/>
      <protection locked="0"/>
    </xf>
    <xf numFmtId="49" fontId="3" fillId="0" borderId="11" xfId="314" applyNumberFormat="1" applyFont="1" applyBorder="1" applyProtection="1">
      <alignment/>
      <protection hidden="1"/>
    </xf>
    <xf numFmtId="180" fontId="3" fillId="0" borderId="39" xfId="314" applyNumberFormat="1" applyFont="1" applyBorder="1" applyAlignment="1" applyProtection="1">
      <alignment horizontal="center"/>
      <protection locked="0"/>
    </xf>
    <xf numFmtId="0" fontId="3" fillId="0" borderId="39" xfId="314" applyFont="1" applyBorder="1" applyAlignment="1" applyProtection="1">
      <alignment horizontal="center"/>
      <protection locked="0"/>
    </xf>
    <xf numFmtId="180" fontId="2" fillId="0" borderId="29" xfId="314" applyNumberFormat="1" applyFont="1" applyBorder="1" applyProtection="1">
      <alignment/>
      <protection locked="0"/>
    </xf>
    <xf numFmtId="49" fontId="2" fillId="0" borderId="40" xfId="314" applyNumberFormat="1" applyFont="1" applyBorder="1" applyAlignment="1" applyProtection="1">
      <alignment horizontal="left"/>
      <protection locked="0"/>
    </xf>
    <xf numFmtId="49" fontId="2" fillId="0" borderId="41" xfId="314" applyNumberFormat="1" applyFont="1" applyBorder="1" applyAlignment="1" applyProtection="1">
      <alignment horizontal="left"/>
      <protection locked="0"/>
    </xf>
    <xf numFmtId="180" fontId="2" fillId="0" borderId="29" xfId="314" applyNumberFormat="1" applyFont="1" applyBorder="1" applyAlignment="1" applyProtection="1">
      <alignment horizontal="center"/>
      <protection locked="0"/>
    </xf>
    <xf numFmtId="0" fontId="2" fillId="0" borderId="29" xfId="314" applyFont="1" applyBorder="1" applyAlignment="1" applyProtection="1">
      <alignment horizontal="center"/>
      <protection locked="0"/>
    </xf>
    <xf numFmtId="49" fontId="2" fillId="0" borderId="40" xfId="314" applyNumberFormat="1" applyFont="1" applyBorder="1" applyAlignment="1" applyProtection="1">
      <alignment horizontal="left" indent="1"/>
      <protection locked="0"/>
    </xf>
    <xf numFmtId="49" fontId="2" fillId="0" borderId="41" xfId="314" applyNumberFormat="1" applyFont="1" applyBorder="1" applyProtection="1">
      <alignment/>
      <protection hidden="1"/>
    </xf>
    <xf numFmtId="180" fontId="2" fillId="0" borderId="29" xfId="314" applyNumberFormat="1" applyFont="1" applyBorder="1" applyAlignment="1" applyProtection="1">
      <alignment/>
      <protection locked="0"/>
    </xf>
    <xf numFmtId="180" fontId="2" fillId="0" borderId="42" xfId="314" applyNumberFormat="1" applyFont="1" applyBorder="1" applyProtection="1">
      <alignment/>
      <protection locked="0"/>
    </xf>
    <xf numFmtId="49" fontId="2" fillId="0" borderId="43" xfId="314" applyNumberFormat="1" applyFont="1" applyBorder="1" applyAlignment="1" applyProtection="1">
      <alignment horizontal="left" indent="1"/>
      <protection locked="0"/>
    </xf>
    <xf numFmtId="49" fontId="2" fillId="0" borderId="44" xfId="314" applyNumberFormat="1" applyFont="1" applyBorder="1" applyProtection="1">
      <alignment/>
      <protection hidden="1"/>
    </xf>
    <xf numFmtId="180" fontId="2" fillId="0" borderId="42" xfId="314" applyNumberFormat="1" applyFont="1" applyBorder="1" applyAlignment="1" applyProtection="1">
      <alignment horizontal="center"/>
      <protection locked="0"/>
    </xf>
    <xf numFmtId="0" fontId="2" fillId="0" borderId="42" xfId="314" applyFont="1" applyBorder="1" applyAlignment="1" applyProtection="1">
      <alignment horizontal="center"/>
      <protection locked="0"/>
    </xf>
    <xf numFmtId="180" fontId="2" fillId="0" borderId="42" xfId="314" applyNumberFormat="1" applyFont="1" applyBorder="1" applyAlignment="1" applyProtection="1">
      <alignment/>
      <protection locked="0"/>
    </xf>
    <xf numFmtId="180" fontId="2" fillId="0" borderId="22" xfId="314" applyNumberFormat="1" applyFont="1" applyFill="1" applyBorder="1" applyProtection="1">
      <alignment/>
      <protection locked="0"/>
    </xf>
    <xf numFmtId="49" fontId="7" fillId="0" borderId="13" xfId="314" applyNumberFormat="1" applyFont="1" applyFill="1" applyBorder="1" applyAlignment="1" applyProtection="1">
      <alignment horizontal="center"/>
      <protection locked="0"/>
    </xf>
    <xf numFmtId="49" fontId="7" fillId="0" borderId="45" xfId="314" applyNumberFormat="1" applyFont="1" applyFill="1" applyBorder="1" applyAlignment="1" applyProtection="1">
      <alignment horizontal="center"/>
      <protection locked="0"/>
    </xf>
    <xf numFmtId="180" fontId="2" fillId="0" borderId="22" xfId="314" applyNumberFormat="1" applyFont="1" applyFill="1" applyBorder="1" applyAlignment="1" applyProtection="1">
      <alignment horizontal="center"/>
      <protection locked="0"/>
    </xf>
    <xf numFmtId="0" fontId="2" fillId="0" borderId="22" xfId="314" applyFont="1" applyFill="1" applyBorder="1" applyAlignment="1" applyProtection="1">
      <alignment horizontal="center"/>
      <protection locked="0"/>
    </xf>
    <xf numFmtId="0" fontId="6" fillId="0" borderId="0" xfId="314" applyFont="1">
      <alignment/>
      <protection/>
    </xf>
    <xf numFmtId="201" fontId="7" fillId="0" borderId="0" xfId="19" applyNumberFormat="1" applyFont="1" applyFill="1" applyBorder="1" applyAlignment="1" applyProtection="1">
      <alignment horizontal="right"/>
      <protection locked="0"/>
    </xf>
    <xf numFmtId="0" fontId="8" fillId="0" borderId="0" xfId="314" applyFont="1" applyBorder="1" applyAlignment="1">
      <alignment horizontal="right" vertical="center" textRotation="180"/>
      <protection/>
    </xf>
    <xf numFmtId="0" fontId="2" fillId="0" borderId="41" xfId="0" applyFont="1" applyFill="1" applyBorder="1" applyAlignment="1" applyProtection="1">
      <alignment/>
      <protection locked="0"/>
    </xf>
    <xf numFmtId="0" fontId="2" fillId="0" borderId="0" xfId="314" applyFont="1" applyBorder="1" applyProtection="1">
      <alignment/>
      <protection locked="0"/>
    </xf>
    <xf numFmtId="0" fontId="2" fillId="0" borderId="41" xfId="0" applyFont="1" applyFill="1" applyBorder="1" applyAlignment="1" applyProtection="1">
      <alignment/>
      <protection hidden="1"/>
    </xf>
    <xf numFmtId="0" fontId="4" fillId="0" borderId="30" xfId="314" applyFont="1" applyBorder="1" applyAlignment="1" applyProtection="1">
      <alignment horizontal="center" vertical="center" wrapText="1"/>
      <protection hidden="1"/>
    </xf>
    <xf numFmtId="0" fontId="3" fillId="0" borderId="39" xfId="314" applyFont="1" applyBorder="1" applyAlignment="1" applyProtection="1">
      <alignment/>
      <protection locked="0"/>
    </xf>
    <xf numFmtId="0" fontId="2" fillId="0" borderId="29" xfId="314" applyFont="1" applyBorder="1" applyProtection="1">
      <alignment/>
      <protection locked="0"/>
    </xf>
    <xf numFmtId="0" fontId="2" fillId="0" borderId="42" xfId="314" applyFont="1" applyBorder="1" applyProtection="1">
      <alignment/>
      <protection locked="0"/>
    </xf>
    <xf numFmtId="180" fontId="7" fillId="0" borderId="22" xfId="314" applyNumberFormat="1" applyFont="1" applyFill="1" applyBorder="1" applyProtection="1">
      <alignment/>
      <protection locked="0"/>
    </xf>
    <xf numFmtId="0" fontId="2" fillId="0" borderId="22" xfId="314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 vertical="top"/>
      <protection hidden="1"/>
    </xf>
    <xf numFmtId="0" fontId="6" fillId="0" borderId="46" xfId="0" applyFont="1" applyFill="1" applyBorder="1" applyAlignment="1" applyProtection="1">
      <alignment horizontal="left" vertical="top"/>
      <protection hidden="1"/>
    </xf>
    <xf numFmtId="0" fontId="10" fillId="0" borderId="37" xfId="0" applyFont="1" applyFill="1" applyBorder="1" applyAlignment="1" applyProtection="1">
      <alignment horizontal="right" vertical="top"/>
      <protection hidden="1"/>
    </xf>
    <xf numFmtId="0" fontId="2" fillId="0" borderId="37" xfId="0" applyFont="1" applyFill="1" applyBorder="1" applyAlignment="1" applyProtection="1">
      <alignment vertical="top"/>
      <protection hidden="1"/>
    </xf>
    <xf numFmtId="0" fontId="7" fillId="0" borderId="37" xfId="0" applyFont="1" applyFill="1" applyBorder="1" applyAlignment="1" applyProtection="1">
      <alignment vertical="top"/>
      <protection locked="0"/>
    </xf>
    <xf numFmtId="0" fontId="10" fillId="0" borderId="47" xfId="0" applyFont="1" applyFill="1" applyBorder="1" applyAlignment="1" applyProtection="1">
      <alignment horizontal="right" vertical="top"/>
      <protection hidden="1"/>
    </xf>
    <xf numFmtId="0" fontId="2" fillId="0" borderId="47" xfId="0" applyFont="1" applyFill="1" applyBorder="1" applyAlignment="1" applyProtection="1">
      <alignment vertical="top"/>
      <protection hidden="1"/>
    </xf>
    <xf numFmtId="0" fontId="2" fillId="0" borderId="47" xfId="0" applyFont="1" applyFill="1" applyBorder="1" applyAlignment="1" applyProtection="1">
      <alignment horizontal="left" vertical="top"/>
      <protection locked="0"/>
    </xf>
    <xf numFmtId="0" fontId="2" fillId="0" borderId="47" xfId="0" applyFont="1" applyFill="1" applyBorder="1" applyAlignment="1" applyProtection="1">
      <alignment vertical="top"/>
      <protection locked="0"/>
    </xf>
    <xf numFmtId="0" fontId="2" fillId="0" borderId="47" xfId="0" applyNumberFormat="1" applyFont="1" applyFill="1" applyBorder="1" applyAlignment="1" applyProtection="1">
      <alignment vertical="top"/>
      <protection hidden="1"/>
    </xf>
    <xf numFmtId="0" fontId="2" fillId="0" borderId="47" xfId="0" applyFont="1" applyFill="1" applyBorder="1" applyAlignment="1" applyProtection="1">
      <alignment horizontal="left" vertical="top"/>
      <protection hidden="1"/>
    </xf>
    <xf numFmtId="0" fontId="2" fillId="0" borderId="48" xfId="0" applyFont="1" applyFill="1" applyBorder="1" applyAlignment="1" applyProtection="1">
      <alignment vertical="top"/>
      <protection hidden="1"/>
    </xf>
    <xf numFmtId="216" fontId="2" fillId="0" borderId="48" xfId="0" applyNumberFormat="1" applyFont="1" applyFill="1" applyBorder="1" applyAlignment="1" applyProtection="1">
      <alignment horizontal="center" vertical="top"/>
      <protection hidden="1"/>
    </xf>
    <xf numFmtId="0" fontId="7" fillId="0" borderId="49" xfId="0" applyFont="1" applyFill="1" applyBorder="1" applyAlignment="1" applyProtection="1">
      <alignment horizontal="center" vertical="center"/>
      <protection hidden="1"/>
    </xf>
    <xf numFmtId="180" fontId="2" fillId="0" borderId="50" xfId="0" applyNumberFormat="1" applyFont="1" applyFill="1" applyBorder="1" applyAlignment="1" applyProtection="1">
      <alignment/>
      <protection hidden="1"/>
    </xf>
    <xf numFmtId="0" fontId="2" fillId="0" borderId="51" xfId="0" applyFont="1" applyFill="1" applyBorder="1" applyAlignment="1" applyProtection="1">
      <alignment horizontal="left" indent="1"/>
      <protection locked="0"/>
    </xf>
    <xf numFmtId="180" fontId="2" fillId="0" borderId="29" xfId="0" applyNumberFormat="1" applyFont="1" applyFill="1" applyBorder="1" applyAlignment="1" applyProtection="1">
      <alignment/>
      <protection hidden="1"/>
    </xf>
    <xf numFmtId="0" fontId="11" fillId="0" borderId="40" xfId="0" applyFont="1" applyFill="1" applyBorder="1" applyAlignment="1" applyProtection="1">
      <alignment horizontal="center" vertical="top"/>
      <protection hidden="1"/>
    </xf>
    <xf numFmtId="0" fontId="2" fillId="0" borderId="47" xfId="0" applyFont="1" applyFill="1" applyBorder="1" applyAlignment="1" applyProtection="1">
      <alignment horizontal="center" vertical="top"/>
      <protection hidden="1"/>
    </xf>
    <xf numFmtId="0" fontId="5" fillId="0" borderId="39" xfId="0" applyFont="1" applyFill="1" applyBorder="1" applyAlignment="1" applyProtection="1">
      <alignment horizontal="left" vertical="center" indent="2"/>
      <protection hidden="1"/>
    </xf>
    <xf numFmtId="0" fontId="5" fillId="0" borderId="52" xfId="0" applyFont="1" applyFill="1" applyBorder="1" applyAlignment="1" applyProtection="1">
      <alignment horizontal="left" vertical="center" indent="2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vertical="center" indent="2"/>
      <protection hidden="1"/>
    </xf>
    <xf numFmtId="0" fontId="5" fillId="0" borderId="40" xfId="0" applyFont="1" applyFill="1" applyBorder="1" applyAlignment="1" applyProtection="1">
      <alignment horizontal="left" vertical="center" indent="2"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vertical="center" indent="2"/>
      <protection hidden="1"/>
    </xf>
    <xf numFmtId="0" fontId="5" fillId="0" borderId="34" xfId="0" applyFont="1" applyFill="1" applyBorder="1" applyAlignment="1" applyProtection="1">
      <alignment horizontal="left" vertical="center" indent="2"/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2" fillId="0" borderId="53" xfId="0" applyFont="1" applyFill="1" applyBorder="1" applyAlignment="1" applyProtection="1">
      <alignment horizontal="left" vertical="top" indent="2"/>
      <protection hidden="1"/>
    </xf>
    <xf numFmtId="0" fontId="2" fillId="0" borderId="37" xfId="0" applyFont="1" applyFill="1" applyBorder="1" applyAlignment="1" applyProtection="1">
      <alignment horizontal="left" vertical="top" indent="2"/>
      <protection hidden="1"/>
    </xf>
    <xf numFmtId="0" fontId="2" fillId="0" borderId="54" xfId="0" applyFont="1" applyFill="1" applyBorder="1" applyAlignment="1" applyProtection="1">
      <alignment horizontal="left" indent="2"/>
      <protection hidden="1"/>
    </xf>
    <xf numFmtId="0" fontId="2" fillId="0" borderId="48" xfId="0" applyFont="1" applyFill="1" applyBorder="1" applyAlignment="1" applyProtection="1">
      <alignment horizontal="left" indent="2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 vertical="top" indent="2"/>
      <protection hidden="1"/>
    </xf>
    <xf numFmtId="201" fontId="2" fillId="0" borderId="12" xfId="19" applyNumberFormat="1" applyFont="1" applyFill="1" applyBorder="1" applyAlignment="1" applyProtection="1">
      <alignment horizontal="center" vertical="top"/>
      <protection locked="0"/>
    </xf>
    <xf numFmtId="0" fontId="10" fillId="0" borderId="48" xfId="0" applyFont="1" applyFill="1" applyBorder="1" applyAlignment="1" applyProtection="1">
      <alignment horizontal="right" vertical="top"/>
      <protection hidden="1"/>
    </xf>
    <xf numFmtId="0" fontId="2" fillId="0" borderId="48" xfId="0" applyFont="1" applyFill="1" applyBorder="1" applyAlignment="1" applyProtection="1">
      <alignment horizontal="left" vertical="top" indent="2"/>
      <protection hidden="1"/>
    </xf>
    <xf numFmtId="201" fontId="2" fillId="0" borderId="48" xfId="19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left" vertical="top" indent="2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201" fontId="2" fillId="0" borderId="0" xfId="19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216" fontId="2" fillId="0" borderId="0" xfId="0" applyNumberFormat="1" applyFont="1" applyFill="1" applyAlignment="1" applyProtection="1">
      <alignment horizontal="center" vertical="top"/>
      <protection hidden="1"/>
    </xf>
    <xf numFmtId="216" fontId="2" fillId="0" borderId="0" xfId="0" applyNumberFormat="1" applyFont="1" applyFill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216" fontId="2" fillId="0" borderId="0" xfId="0" applyNumberFormat="1" applyFont="1" applyFill="1" applyBorder="1" applyAlignment="1" applyProtection="1">
      <alignment horizontal="center" vertical="top"/>
      <protection hidden="1"/>
    </xf>
    <xf numFmtId="216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12" fillId="0" borderId="0" xfId="0" applyFont="1" applyFill="1" applyAlignment="1" applyProtection="1">
      <alignment horizontal="center" vertical="top"/>
      <protection hidden="1"/>
    </xf>
    <xf numFmtId="0" fontId="7" fillId="0" borderId="37" xfId="0" applyFont="1" applyFill="1" applyBorder="1" applyAlignment="1" applyProtection="1">
      <alignment horizontal="left" vertical="top" wrapText="1"/>
      <protection locked="0"/>
    </xf>
    <xf numFmtId="0" fontId="2" fillId="0" borderId="47" xfId="0" applyFont="1" applyFill="1" applyBorder="1" applyAlignment="1" applyProtection="1">
      <alignment horizontal="left" vertical="top" indent="2"/>
      <protection hidden="1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right" vertical="top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vertical="center"/>
      <protection hidden="1"/>
    </xf>
    <xf numFmtId="180" fontId="2" fillId="0" borderId="50" xfId="0" applyNumberFormat="1" applyFont="1" applyFill="1" applyBorder="1" applyAlignment="1" applyProtection="1">
      <alignment horizontal="center"/>
      <protection locked="0"/>
    </xf>
    <xf numFmtId="180" fontId="2" fillId="0" borderId="50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center" vertical="top"/>
      <protection hidden="1"/>
    </xf>
    <xf numFmtId="180" fontId="2" fillId="0" borderId="29" xfId="0" applyNumberFormat="1" applyFont="1" applyFill="1" applyBorder="1" applyAlignment="1" applyProtection="1">
      <alignment horizontal="center"/>
      <protection hidden="1"/>
    </xf>
    <xf numFmtId="217" fontId="2" fillId="0" borderId="29" xfId="0" applyNumberFormat="1" applyFont="1" applyFill="1" applyBorder="1" applyAlignment="1" applyProtection="1">
      <alignment horizontal="center"/>
      <protection hidden="1"/>
    </xf>
    <xf numFmtId="218" fontId="2" fillId="0" borderId="57" xfId="0" applyNumberFormat="1" applyFont="1" applyFill="1" applyBorder="1" applyAlignment="1" applyProtection="1">
      <alignment horizontal="center" vertical="top"/>
      <protection locked="0"/>
    </xf>
    <xf numFmtId="218" fontId="2" fillId="0" borderId="39" xfId="0" applyNumberFormat="1" applyFont="1" applyFill="1" applyBorder="1" applyAlignment="1" applyProtection="1">
      <alignment horizontal="center" vertical="top"/>
      <protection locked="0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180" fontId="2" fillId="0" borderId="40" xfId="0" applyNumberFormat="1" applyFont="1" applyFill="1" applyBorder="1" applyAlignment="1" applyProtection="1">
      <alignment horizontal="center"/>
      <protection hidden="1"/>
    </xf>
    <xf numFmtId="180" fontId="2" fillId="0" borderId="47" xfId="0" applyNumberFormat="1" applyFont="1" applyFill="1" applyBorder="1" applyAlignment="1" applyProtection="1">
      <alignment horizontal="center"/>
      <protection hidden="1"/>
    </xf>
    <xf numFmtId="180" fontId="2" fillId="0" borderId="41" xfId="0" applyNumberFormat="1" applyFont="1" applyFill="1" applyBorder="1" applyAlignment="1" applyProtection="1">
      <alignment horizontal="center"/>
      <protection hidden="1"/>
    </xf>
    <xf numFmtId="217" fontId="2" fillId="0" borderId="40" xfId="0" applyNumberFormat="1" applyFont="1" applyFill="1" applyBorder="1" applyAlignment="1" applyProtection="1">
      <alignment horizontal="center"/>
      <protection hidden="1"/>
    </xf>
    <xf numFmtId="217" fontId="2" fillId="0" borderId="47" xfId="0" applyNumberFormat="1" applyFont="1" applyFill="1" applyBorder="1" applyAlignment="1" applyProtection="1">
      <alignment horizontal="center"/>
      <protection hidden="1"/>
    </xf>
    <xf numFmtId="218" fontId="2" fillId="0" borderId="41" xfId="0" applyNumberFormat="1" applyFont="1" applyFill="1" applyBorder="1" applyAlignment="1" applyProtection="1">
      <alignment horizontal="center" vertical="top"/>
      <protection locked="0"/>
    </xf>
    <xf numFmtId="218" fontId="2" fillId="0" borderId="29" xfId="0" applyNumberFormat="1" applyFont="1" applyFill="1" applyBorder="1" applyAlignment="1" applyProtection="1">
      <alignment horizontal="center" vertical="top"/>
      <protection locked="0"/>
    </xf>
    <xf numFmtId="218" fontId="2" fillId="0" borderId="35" xfId="0" applyNumberFormat="1" applyFont="1" applyFill="1" applyBorder="1" applyAlignment="1" applyProtection="1">
      <alignment horizontal="center" vertical="top"/>
      <protection locked="0"/>
    </xf>
    <xf numFmtId="218" fontId="2" fillId="0" borderId="33" xfId="0" applyNumberFormat="1" applyFont="1" applyFill="1" applyBorder="1" applyAlignment="1" applyProtection="1">
      <alignment horizontal="center" vertical="top"/>
      <protection locked="0"/>
    </xf>
    <xf numFmtId="180" fontId="2" fillId="0" borderId="33" xfId="0" applyNumberFormat="1" applyFont="1" applyFill="1" applyBorder="1" applyAlignment="1" applyProtection="1">
      <alignment horizontal="center"/>
      <protection hidden="1"/>
    </xf>
    <xf numFmtId="217" fontId="2" fillId="0" borderId="33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4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58" xfId="0" applyFont="1" applyFill="1" applyBorder="1" applyAlignment="1" applyProtection="1">
      <alignment vertical="center"/>
      <protection hidden="1"/>
    </xf>
    <xf numFmtId="0" fontId="7" fillId="0" borderId="49" xfId="0" applyFont="1" applyFill="1" applyBorder="1" applyAlignment="1" applyProtection="1">
      <alignment horizontal="center" wrapText="1"/>
      <protection hidden="1"/>
    </xf>
    <xf numFmtId="0" fontId="7" fillId="0" borderId="49" xfId="0" applyFont="1" applyFill="1" applyBorder="1" applyAlignment="1" applyProtection="1">
      <alignment horizontal="center"/>
      <protection hidden="1"/>
    </xf>
    <xf numFmtId="219" fontId="2" fillId="0" borderId="59" xfId="0" applyNumberFormat="1" applyFont="1" applyFill="1" applyBorder="1" applyAlignment="1" applyProtection="1">
      <alignment/>
      <protection hidden="1"/>
    </xf>
    <xf numFmtId="219" fontId="2" fillId="0" borderId="60" xfId="0" applyNumberFormat="1" applyFont="1" applyFill="1" applyBorder="1" applyAlignment="1" applyProtection="1">
      <alignment/>
      <protection hidden="1"/>
    </xf>
    <xf numFmtId="219" fontId="2" fillId="0" borderId="61" xfId="0" applyNumberFormat="1" applyFont="1" applyFill="1" applyBorder="1" applyAlignment="1" applyProtection="1">
      <alignment/>
      <protection hidden="1"/>
    </xf>
    <xf numFmtId="0" fontId="2" fillId="0" borderId="50" xfId="0" applyFont="1" applyFill="1" applyBorder="1" applyAlignment="1" applyProtection="1">
      <alignment/>
      <protection hidden="1"/>
    </xf>
    <xf numFmtId="219" fontId="2" fillId="0" borderId="40" xfId="0" applyNumberFormat="1" applyFont="1" applyFill="1" applyBorder="1" applyAlignment="1" applyProtection="1">
      <alignment/>
      <protection hidden="1"/>
    </xf>
    <xf numFmtId="219" fontId="2" fillId="0" borderId="47" xfId="0" applyNumberFormat="1" applyFont="1" applyFill="1" applyBorder="1" applyAlignment="1" applyProtection="1">
      <alignment/>
      <protection hidden="1"/>
    </xf>
    <xf numFmtId="219" fontId="2" fillId="0" borderId="41" xfId="0" applyNumberFormat="1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217" fontId="2" fillId="0" borderId="41" xfId="0" applyNumberFormat="1" applyFont="1" applyFill="1" applyBorder="1" applyAlignment="1" applyProtection="1">
      <alignment horizontal="center"/>
      <protection hidden="1"/>
    </xf>
    <xf numFmtId="219" fontId="2" fillId="0" borderId="40" xfId="0" applyNumberFormat="1" applyFont="1" applyFill="1" applyBorder="1" applyAlignment="1" applyProtection="1">
      <alignment horizontal="center"/>
      <protection hidden="1"/>
    </xf>
    <xf numFmtId="219" fontId="2" fillId="0" borderId="47" xfId="0" applyNumberFormat="1" applyFont="1" applyFill="1" applyBorder="1" applyAlignment="1" applyProtection="1">
      <alignment horizontal="center"/>
      <protection hidden="1"/>
    </xf>
    <xf numFmtId="219" fontId="2" fillId="0" borderId="41" xfId="0" applyNumberFormat="1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219" fontId="2" fillId="0" borderId="54" xfId="0" applyNumberFormat="1" applyFont="1" applyFill="1" applyBorder="1" applyAlignment="1" applyProtection="1">
      <alignment/>
      <protection hidden="1"/>
    </xf>
    <xf numFmtId="219" fontId="2" fillId="0" borderId="48" xfId="0" applyNumberFormat="1" applyFont="1" applyFill="1" applyBorder="1" applyAlignment="1" applyProtection="1">
      <alignment/>
      <protection hidden="1"/>
    </xf>
    <xf numFmtId="219" fontId="2" fillId="0" borderId="62" xfId="0" applyNumberFormat="1" applyFont="1" applyFill="1" applyBorder="1" applyAlignment="1" applyProtection="1">
      <alignment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2" fillId="0" borderId="38" xfId="0" applyFont="1" applyFill="1" applyBorder="1" applyAlignment="1" applyProtection="1">
      <alignment horizontal="left" vertical="top" indent="2"/>
      <protection hidden="1"/>
    </xf>
    <xf numFmtId="180" fontId="2" fillId="0" borderId="34" xfId="0" applyNumberFormat="1" applyFont="1" applyFill="1" applyBorder="1" applyAlignment="1" applyProtection="1">
      <alignment horizontal="center"/>
      <protection hidden="1"/>
    </xf>
    <xf numFmtId="180" fontId="2" fillId="0" borderId="46" xfId="0" applyNumberFormat="1" applyFont="1" applyFill="1" applyBorder="1" applyAlignment="1" applyProtection="1">
      <alignment horizontal="center"/>
      <protection hidden="1"/>
    </xf>
    <xf numFmtId="180" fontId="2" fillId="0" borderId="35" xfId="0" applyNumberFormat="1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/>
      <protection hidden="1"/>
    </xf>
    <xf numFmtId="0" fontId="2" fillId="0" borderId="38" xfId="0" applyFont="1" applyFill="1" applyBorder="1" applyAlignment="1" applyProtection="1">
      <alignment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180" fontId="7" fillId="0" borderId="63" xfId="0" applyNumberFormat="1" applyFont="1" applyFill="1" applyBorder="1" applyAlignment="1" applyProtection="1">
      <alignment horizontal="center"/>
      <protection hidden="1"/>
    </xf>
    <xf numFmtId="180" fontId="7" fillId="0" borderId="64" xfId="0" applyNumberFormat="1" applyFont="1" applyFill="1" applyBorder="1" applyAlignment="1" applyProtection="1">
      <alignment horizontal="center"/>
      <protection hidden="1"/>
    </xf>
    <xf numFmtId="180" fontId="7" fillId="0" borderId="65" xfId="0" applyNumberFormat="1" applyFont="1" applyFill="1" applyBorder="1" applyAlignment="1" applyProtection="1">
      <alignment horizontal="center"/>
      <protection hidden="1"/>
    </xf>
    <xf numFmtId="0" fontId="2" fillId="0" borderId="54" xfId="0" applyFont="1" applyFill="1" applyBorder="1" applyAlignment="1" applyProtection="1">
      <alignment horizontal="left" vertical="top" indent="1"/>
      <protection hidden="1"/>
    </xf>
    <xf numFmtId="0" fontId="2" fillId="0" borderId="62" xfId="0" applyFont="1" applyFill="1" applyBorder="1" applyAlignment="1" applyProtection="1">
      <alignment horizontal="left" vertical="top" indent="1"/>
      <protection hidden="1"/>
    </xf>
    <xf numFmtId="0" fontId="12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99" applyFont="1" applyBorder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49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top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49" fontId="7" fillId="0" borderId="33" xfId="0" applyNumberFormat="1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top"/>
      <protection hidden="1"/>
    </xf>
    <xf numFmtId="180" fontId="2" fillId="0" borderId="36" xfId="0" applyNumberFormat="1" applyFont="1" applyBorder="1" applyAlignment="1" applyProtection="1">
      <alignment horizontal="center"/>
      <protection locked="0"/>
    </xf>
    <xf numFmtId="220" fontId="7" fillId="0" borderId="29" xfId="0" applyNumberFormat="1" applyFont="1" applyBorder="1" applyAlignment="1" applyProtection="1">
      <alignment horizontal="center"/>
      <protection locked="0"/>
    </xf>
    <xf numFmtId="180" fontId="2" fillId="0" borderId="39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center"/>
      <protection locked="0"/>
    </xf>
    <xf numFmtId="176" fontId="2" fillId="0" borderId="39" xfId="19" applyFont="1" applyBorder="1" applyAlignment="1" applyProtection="1">
      <alignment/>
      <protection locked="0"/>
    </xf>
    <xf numFmtId="180" fontId="2" fillId="0" borderId="39" xfId="0" applyNumberFormat="1" applyFont="1" applyBorder="1" applyAlignment="1" applyProtection="1">
      <alignment horizontal="center" vertical="center"/>
      <protection locked="0"/>
    </xf>
    <xf numFmtId="201" fontId="2" fillId="0" borderId="29" xfId="19" applyNumberFormat="1" applyFont="1" applyFill="1" applyBorder="1" applyAlignment="1" applyProtection="1">
      <alignment wrapText="1"/>
      <protection/>
    </xf>
    <xf numFmtId="0" fontId="2" fillId="48" borderId="29" xfId="19" applyNumberFormat="1" applyFont="1" applyFill="1" applyBorder="1" applyAlignment="1">
      <alignment horizontal="center"/>
    </xf>
    <xf numFmtId="0" fontId="2" fillId="49" borderId="29" xfId="0" applyFont="1" applyFill="1" applyBorder="1" applyAlignment="1">
      <alignment horizontal="right"/>
    </xf>
    <xf numFmtId="176" fontId="2" fillId="49" borderId="29" xfId="19" applyFont="1" applyFill="1" applyBorder="1" applyAlignment="1">
      <alignment/>
    </xf>
    <xf numFmtId="176" fontId="2" fillId="0" borderId="29" xfId="19" applyFont="1" applyBorder="1" applyAlignment="1" applyProtection="1">
      <alignment/>
      <protection locked="0"/>
    </xf>
    <xf numFmtId="201" fontId="2" fillId="0" borderId="29" xfId="19" applyNumberFormat="1" applyFont="1" applyFill="1" applyBorder="1" applyAlignment="1" applyProtection="1">
      <alignment/>
      <protection/>
    </xf>
    <xf numFmtId="49" fontId="2" fillId="0" borderId="12" xfId="314" applyNumberFormat="1" applyFont="1" applyBorder="1" applyAlignment="1" applyProtection="1">
      <alignment horizontal="left"/>
      <protection locked="0"/>
    </xf>
    <xf numFmtId="0" fontId="2" fillId="49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180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29" xfId="19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176" fontId="2" fillId="0" borderId="29" xfId="19" applyFont="1" applyFill="1" applyBorder="1" applyAlignment="1">
      <alignment/>
    </xf>
    <xf numFmtId="176" fontId="2" fillId="0" borderId="29" xfId="19" applyFont="1" applyFill="1" applyBorder="1" applyAlignment="1" applyProtection="1">
      <alignment/>
      <protection locked="0"/>
    </xf>
    <xf numFmtId="0" fontId="2" fillId="0" borderId="29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 applyProtection="1">
      <alignment horizontal="left" vertical="center" indent="1"/>
      <protection locked="0"/>
    </xf>
    <xf numFmtId="179" fontId="2" fillId="0" borderId="29" xfId="19" applyNumberFormat="1" applyFont="1" applyFill="1" applyBorder="1" applyAlignment="1">
      <alignment/>
    </xf>
    <xf numFmtId="180" fontId="2" fillId="0" borderId="29" xfId="0" applyNumberFormat="1" applyFont="1" applyFill="1" applyBorder="1" applyAlignment="1" applyProtection="1">
      <alignment/>
      <protection locked="0"/>
    </xf>
    <xf numFmtId="0" fontId="2" fillId="0" borderId="41" xfId="0" applyFont="1" applyFill="1" applyBorder="1" applyAlignment="1">
      <alignment/>
    </xf>
    <xf numFmtId="0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176" fontId="2" fillId="0" borderId="29" xfId="19" applyFont="1" applyFill="1" applyBorder="1" applyAlignment="1" applyProtection="1">
      <alignment horizontal="right"/>
      <protection/>
    </xf>
    <xf numFmtId="176" fontId="2" fillId="0" borderId="29" xfId="19" applyFont="1" applyFill="1" applyBorder="1" applyAlignment="1" applyProtection="1">
      <alignment horizontal="right" vertical="top"/>
      <protection/>
    </xf>
    <xf numFmtId="0" fontId="2" fillId="0" borderId="29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176" fontId="2" fillId="0" borderId="29" xfId="19" applyNumberFormat="1" applyFont="1" applyFill="1" applyBorder="1" applyAlignment="1">
      <alignment horizontal="right"/>
    </xf>
    <xf numFmtId="0" fontId="2" fillId="0" borderId="29" xfId="0" applyFont="1" applyFill="1" applyBorder="1" applyAlignment="1" applyProtection="1">
      <alignment horizontal="right" vertical="center"/>
      <protection locked="0"/>
    </xf>
    <xf numFmtId="176" fontId="2" fillId="0" borderId="42" xfId="19" applyFont="1" applyFill="1" applyBorder="1" applyAlignment="1" applyProtection="1">
      <alignment horizontal="right"/>
      <protection/>
    </xf>
    <xf numFmtId="176" fontId="2" fillId="0" borderId="42" xfId="19" applyFont="1" applyFill="1" applyBorder="1" applyAlignment="1" applyProtection="1">
      <alignment horizontal="right" vertical="top"/>
      <protection/>
    </xf>
    <xf numFmtId="221" fontId="6" fillId="0" borderId="66" xfId="0" applyNumberFormat="1" applyFont="1" applyBorder="1" applyAlignment="1" applyProtection="1">
      <alignment/>
      <protection locked="0"/>
    </xf>
    <xf numFmtId="0" fontId="7" fillId="49" borderId="67" xfId="0" applyFont="1" applyFill="1" applyBorder="1" applyAlignment="1">
      <alignment horizontal="center"/>
    </xf>
    <xf numFmtId="4" fontId="6" fillId="48" borderId="67" xfId="19" applyNumberFormat="1" applyFont="1" applyFill="1" applyBorder="1" applyAlignment="1">
      <alignment/>
    </xf>
    <xf numFmtId="0" fontId="6" fillId="49" borderId="67" xfId="0" applyFont="1" applyFill="1" applyBorder="1" applyAlignment="1">
      <alignment/>
    </xf>
    <xf numFmtId="176" fontId="6" fillId="49" borderId="67" xfId="19" applyFont="1" applyFill="1" applyBorder="1" applyAlignment="1">
      <alignment/>
    </xf>
    <xf numFmtId="176" fontId="7" fillId="0" borderId="67" xfId="19" applyFont="1" applyBorder="1" applyAlignment="1" applyProtection="1">
      <alignment/>
      <protection locked="0"/>
    </xf>
    <xf numFmtId="176" fontId="6" fillId="0" borderId="67" xfId="19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/>
      <protection locked="0"/>
    </xf>
    <xf numFmtId="180" fontId="2" fillId="0" borderId="29" xfId="0" applyNumberFormat="1" applyFont="1" applyBorder="1" applyAlignment="1" applyProtection="1">
      <alignment/>
      <protection locked="0"/>
    </xf>
    <xf numFmtId="0" fontId="3" fillId="0" borderId="68" xfId="0" applyFont="1" applyBorder="1" applyAlignment="1" applyProtection="1">
      <alignment/>
      <protection locked="0"/>
    </xf>
    <xf numFmtId="180" fontId="3" fillId="0" borderId="29" xfId="0" applyNumberFormat="1" applyFont="1" applyBorder="1" applyAlignment="1" applyProtection="1">
      <alignment/>
      <protection locked="0"/>
    </xf>
    <xf numFmtId="180" fontId="3" fillId="0" borderId="42" xfId="0" applyNumberFormat="1" applyFont="1" applyBorder="1" applyAlignment="1" applyProtection="1">
      <alignment/>
      <protection locked="0"/>
    </xf>
    <xf numFmtId="180" fontId="3" fillId="0" borderId="42" xfId="0" applyNumberFormat="1" applyFont="1" applyFill="1" applyBorder="1" applyAlignment="1" applyProtection="1">
      <alignment/>
      <protection locked="0"/>
    </xf>
    <xf numFmtId="180" fontId="3" fillId="0" borderId="29" xfId="0" applyNumberFormat="1" applyFont="1" applyFill="1" applyBorder="1" applyAlignment="1" applyProtection="1">
      <alignment/>
      <protection locked="0"/>
    </xf>
    <xf numFmtId="180" fontId="2" fillId="0" borderId="42" xfId="0" applyNumberFormat="1" applyFont="1" applyFill="1" applyBorder="1" applyAlignment="1" applyProtection="1">
      <alignment/>
      <protection locked="0"/>
    </xf>
    <xf numFmtId="180" fontId="15" fillId="0" borderId="29" xfId="0" applyNumberFormat="1" applyFont="1" applyBorder="1" applyAlignment="1" applyProtection="1">
      <alignment/>
      <protection locked="0"/>
    </xf>
    <xf numFmtId="0" fontId="2" fillId="0" borderId="68" xfId="99" applyFont="1" applyBorder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180" fontId="6" fillId="0" borderId="69" xfId="0" applyNumberFormat="1" applyFont="1" applyBorder="1" applyAlignment="1" applyProtection="1">
      <alignment/>
      <protection locked="0"/>
    </xf>
    <xf numFmtId="216" fontId="2" fillId="0" borderId="48" xfId="0" applyNumberFormat="1" applyFont="1" applyFill="1" applyBorder="1" applyAlignment="1" applyProtection="1">
      <alignment horizontal="left" vertical="top"/>
      <protection hidden="1"/>
    </xf>
    <xf numFmtId="216" fontId="2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/>
      <protection locked="0"/>
    </xf>
    <xf numFmtId="0" fontId="2" fillId="0" borderId="0" xfId="149" applyFont="1" applyFill="1" applyProtection="1">
      <alignment/>
      <protection locked="0"/>
    </xf>
    <xf numFmtId="0" fontId="2" fillId="0" borderId="47" xfId="0" applyFont="1" applyFill="1" applyBorder="1" applyAlignment="1" applyProtection="1">
      <alignment/>
      <protection locked="0"/>
    </xf>
    <xf numFmtId="0" fontId="2" fillId="5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318" applyFont="1" applyFill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176" fontId="2" fillId="0" borderId="0" xfId="19" applyNumberFormat="1" applyFont="1" applyFill="1" applyAlignment="1" applyProtection="1">
      <alignment/>
      <protection locked="0"/>
    </xf>
    <xf numFmtId="176" fontId="2" fillId="0" borderId="0" xfId="19" applyFont="1" applyFill="1" applyAlignment="1" applyProtection="1">
      <alignment/>
      <protection locked="0"/>
    </xf>
    <xf numFmtId="0" fontId="2" fillId="0" borderId="0" xfId="318" applyFont="1" applyFill="1" applyBorder="1" applyAlignment="1" applyProtection="1">
      <alignment/>
      <protection locked="0"/>
    </xf>
    <xf numFmtId="0" fontId="2" fillId="0" borderId="0" xfId="318" applyFont="1" applyFill="1" applyBorder="1" applyProtection="1">
      <alignment/>
      <protection locked="0"/>
    </xf>
    <xf numFmtId="176" fontId="2" fillId="0" borderId="0" xfId="318" applyNumberFormat="1" applyFont="1" applyFill="1" applyBorder="1" applyProtection="1">
      <alignment/>
      <protection locked="0"/>
    </xf>
    <xf numFmtId="0" fontId="2" fillId="0" borderId="0" xfId="318" applyFont="1" applyFill="1" applyBorder="1" applyAlignment="1" applyProtection="1">
      <alignment horizontal="left"/>
      <protection/>
    </xf>
    <xf numFmtId="0" fontId="2" fillId="0" borderId="0" xfId="318" applyFont="1" applyFill="1" applyBorder="1" applyAlignment="1" applyProtection="1">
      <alignment horizontal="right"/>
      <protection locked="0"/>
    </xf>
    <xf numFmtId="176" fontId="2" fillId="0" borderId="0" xfId="318" applyNumberFormat="1" applyFont="1" applyFill="1" applyBorder="1" applyAlignment="1" applyProtection="1">
      <alignment/>
      <protection hidden="1"/>
    </xf>
    <xf numFmtId="49" fontId="2" fillId="0" borderId="46" xfId="318" applyNumberFormat="1" applyFont="1" applyFill="1" applyBorder="1" applyAlignment="1" applyProtection="1">
      <alignment/>
      <protection hidden="1"/>
    </xf>
    <xf numFmtId="176" fontId="2" fillId="0" borderId="0" xfId="318" applyNumberFormat="1" applyFont="1" applyFill="1" applyBorder="1" applyAlignment="1" applyProtection="1">
      <alignment/>
      <protection/>
    </xf>
    <xf numFmtId="216" fontId="2" fillId="0" borderId="46" xfId="19" applyNumberFormat="1" applyFont="1" applyFill="1" applyBorder="1" applyAlignment="1" applyProtection="1">
      <alignment horizontal="center"/>
      <protection hidden="1"/>
    </xf>
    <xf numFmtId="0" fontId="7" fillId="0" borderId="31" xfId="318" applyFont="1" applyFill="1" applyBorder="1" applyAlignment="1" applyProtection="1">
      <alignment horizontal="center" vertical="center"/>
      <protection hidden="1"/>
    </xf>
    <xf numFmtId="0" fontId="7" fillId="0" borderId="32" xfId="318" applyFont="1" applyFill="1" applyBorder="1" applyAlignment="1" applyProtection="1">
      <alignment horizontal="center" vertical="center"/>
      <protection hidden="1"/>
    </xf>
    <xf numFmtId="49" fontId="7" fillId="0" borderId="30" xfId="318" applyNumberFormat="1" applyFont="1" applyFill="1" applyBorder="1" applyAlignment="1" applyProtection="1">
      <alignment horizontal="center" vertical="center"/>
      <protection hidden="1"/>
    </xf>
    <xf numFmtId="0" fontId="7" fillId="0" borderId="30" xfId="318" applyFont="1" applyFill="1" applyBorder="1" applyAlignment="1" applyProtection="1">
      <alignment horizontal="center" vertical="center"/>
      <protection hidden="1"/>
    </xf>
    <xf numFmtId="176" fontId="7" fillId="0" borderId="22" xfId="19" applyNumberFormat="1" applyFont="1" applyFill="1" applyBorder="1" applyAlignment="1" applyProtection="1">
      <alignment horizontal="center" vertical="top"/>
      <protection hidden="1"/>
    </xf>
    <xf numFmtId="0" fontId="7" fillId="0" borderId="34" xfId="318" applyFont="1" applyFill="1" applyBorder="1" applyAlignment="1" applyProtection="1">
      <alignment horizontal="center" vertical="center"/>
      <protection hidden="1"/>
    </xf>
    <xf numFmtId="0" fontId="7" fillId="0" borderId="35" xfId="318" applyFont="1" applyFill="1" applyBorder="1" applyAlignment="1" applyProtection="1">
      <alignment horizontal="center" vertical="center"/>
      <protection hidden="1"/>
    </xf>
    <xf numFmtId="49" fontId="7" fillId="0" borderId="33" xfId="318" applyNumberFormat="1" applyFont="1" applyFill="1" applyBorder="1" applyAlignment="1" applyProtection="1">
      <alignment horizontal="center" vertical="center"/>
      <protection hidden="1"/>
    </xf>
    <xf numFmtId="0" fontId="7" fillId="0" borderId="33" xfId="318" applyFont="1" applyFill="1" applyBorder="1" applyAlignment="1" applyProtection="1">
      <alignment horizontal="center" vertical="center"/>
      <protection hidden="1"/>
    </xf>
    <xf numFmtId="176" fontId="7" fillId="0" borderId="33" xfId="19" applyNumberFormat="1" applyFont="1" applyFill="1" applyBorder="1" applyAlignment="1" applyProtection="1">
      <alignment horizontal="center" vertical="top"/>
      <protection hidden="1"/>
    </xf>
    <xf numFmtId="180" fontId="7" fillId="0" borderId="40" xfId="0" applyNumberFormat="1" applyFont="1" applyFill="1" applyBorder="1" applyAlignment="1" applyProtection="1">
      <alignment/>
      <protection locked="0"/>
    </xf>
    <xf numFmtId="180" fontId="7" fillId="0" borderId="38" xfId="0" applyNumberFormat="1" applyFont="1" applyFill="1" applyBorder="1" applyAlignment="1" applyProtection="1">
      <alignment/>
      <protection locked="0"/>
    </xf>
    <xf numFmtId="49" fontId="16" fillId="0" borderId="29" xfId="0" applyNumberFormat="1" applyFont="1" applyFill="1" applyBorder="1" applyAlignment="1" applyProtection="1">
      <alignment horizontal="center"/>
      <protection locked="0"/>
    </xf>
    <xf numFmtId="180" fontId="7" fillId="0" borderId="29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176" fontId="7" fillId="0" borderId="29" xfId="19" applyNumberFormat="1" applyFont="1" applyFill="1" applyBorder="1" applyAlignment="1" applyProtection="1">
      <alignment/>
      <protection locked="0"/>
    </xf>
    <xf numFmtId="180" fontId="7" fillId="0" borderId="40" xfId="149" applyNumberFormat="1" applyFont="1" applyFill="1" applyBorder="1" applyProtection="1">
      <alignment/>
      <protection locked="0"/>
    </xf>
    <xf numFmtId="180" fontId="7" fillId="0" borderId="41" xfId="149" applyNumberFormat="1" applyFont="1" applyFill="1" applyBorder="1" applyProtection="1">
      <alignment/>
      <protection locked="0"/>
    </xf>
    <xf numFmtId="49" fontId="7" fillId="0" borderId="29" xfId="149" applyNumberFormat="1" applyFont="1" applyFill="1" applyBorder="1" applyAlignment="1" applyProtection="1">
      <alignment horizontal="left" indent="1"/>
      <protection locked="0"/>
    </xf>
    <xf numFmtId="180" fontId="7" fillId="0" borderId="29" xfId="149" applyNumberFormat="1" applyFont="1" applyFill="1" applyBorder="1" applyProtection="1">
      <alignment/>
      <protection locked="0"/>
    </xf>
    <xf numFmtId="0" fontId="7" fillId="0" borderId="29" xfId="149" applyFont="1" applyFill="1" applyBorder="1" applyAlignment="1" applyProtection="1">
      <alignment horizontal="center"/>
      <protection locked="0"/>
    </xf>
    <xf numFmtId="176" fontId="2" fillId="0" borderId="29" xfId="19" applyNumberFormat="1" applyFont="1" applyFill="1" applyBorder="1" applyAlignment="1" applyProtection="1">
      <alignment/>
      <protection locked="0"/>
    </xf>
    <xf numFmtId="180" fontId="7" fillId="0" borderId="41" xfId="0" applyNumberFormat="1" applyFont="1" applyFill="1" applyBorder="1" applyAlignment="1" applyProtection="1">
      <alignment/>
      <protection locked="0"/>
    </xf>
    <xf numFmtId="49" fontId="7" fillId="0" borderId="29" xfId="0" applyNumberFormat="1" applyFont="1" applyFill="1" applyBorder="1" applyAlignment="1" applyProtection="1">
      <alignment horizontal="left" indent="1"/>
      <protection locked="0"/>
    </xf>
    <xf numFmtId="180" fontId="7" fillId="0" borderId="40" xfId="318" applyNumberFormat="1" applyFont="1" applyFill="1" applyBorder="1" applyProtection="1">
      <alignment/>
      <protection locked="0"/>
    </xf>
    <xf numFmtId="180" fontId="7" fillId="0" borderId="41" xfId="318" applyNumberFormat="1" applyFont="1" applyFill="1" applyBorder="1" applyProtection="1">
      <alignment/>
      <protection locked="0"/>
    </xf>
    <xf numFmtId="49" fontId="7" fillId="0" borderId="29" xfId="318" applyNumberFormat="1" applyFont="1" applyFill="1" applyBorder="1" applyAlignment="1" applyProtection="1">
      <alignment horizontal="left" indent="1"/>
      <protection locked="0"/>
    </xf>
    <xf numFmtId="180" fontId="7" fillId="0" borderId="29" xfId="318" applyNumberFormat="1" applyFont="1" applyFill="1" applyBorder="1" applyProtection="1">
      <alignment/>
      <protection locked="0"/>
    </xf>
    <xf numFmtId="0" fontId="7" fillId="0" borderId="29" xfId="318" applyFont="1" applyFill="1" applyBorder="1" applyAlignment="1" applyProtection="1">
      <alignment horizontal="center"/>
      <protection locked="0"/>
    </xf>
    <xf numFmtId="180" fontId="7" fillId="0" borderId="43" xfId="318" applyNumberFormat="1" applyFont="1" applyFill="1" applyBorder="1" applyProtection="1">
      <alignment/>
      <protection locked="0"/>
    </xf>
    <xf numFmtId="180" fontId="7" fillId="0" borderId="44" xfId="318" applyNumberFormat="1" applyFont="1" applyFill="1" applyBorder="1" applyProtection="1">
      <alignment/>
      <protection locked="0"/>
    </xf>
    <xf numFmtId="49" fontId="7" fillId="0" borderId="42" xfId="318" applyNumberFormat="1" applyFont="1" applyFill="1" applyBorder="1" applyAlignment="1" applyProtection="1">
      <alignment horizontal="left" indent="1"/>
      <protection locked="0"/>
    </xf>
    <xf numFmtId="180" fontId="7" fillId="0" borderId="42" xfId="318" applyNumberFormat="1" applyFont="1" applyFill="1" applyBorder="1" applyProtection="1">
      <alignment/>
      <protection locked="0"/>
    </xf>
    <xf numFmtId="0" fontId="7" fillId="0" borderId="42" xfId="318" applyFont="1" applyFill="1" applyBorder="1" applyAlignment="1" applyProtection="1">
      <alignment horizontal="center"/>
      <protection locked="0"/>
    </xf>
    <xf numFmtId="176" fontId="7" fillId="0" borderId="42" xfId="19" applyNumberFormat="1" applyFont="1" applyFill="1" applyBorder="1" applyAlignment="1" applyProtection="1">
      <alignment/>
      <protection locked="0"/>
    </xf>
    <xf numFmtId="180" fontId="7" fillId="0" borderId="13" xfId="318" applyNumberFormat="1" applyFont="1" applyFill="1" applyBorder="1" applyProtection="1">
      <alignment/>
      <protection locked="0"/>
    </xf>
    <xf numFmtId="180" fontId="7" fillId="0" borderId="45" xfId="318" applyNumberFormat="1" applyFont="1" applyFill="1" applyBorder="1" applyProtection="1">
      <alignment/>
      <protection locked="0"/>
    </xf>
    <xf numFmtId="49" fontId="7" fillId="0" borderId="22" xfId="318" applyNumberFormat="1" applyFont="1" applyFill="1" applyBorder="1" applyAlignment="1" applyProtection="1">
      <alignment horizontal="center"/>
      <protection locked="0"/>
    </xf>
    <xf numFmtId="180" fontId="7" fillId="0" borderId="22" xfId="318" applyNumberFormat="1" applyFont="1" applyFill="1" applyBorder="1" applyProtection="1">
      <alignment/>
      <protection locked="0"/>
    </xf>
    <xf numFmtId="0" fontId="7" fillId="0" borderId="22" xfId="318" applyFont="1" applyFill="1" applyBorder="1" applyAlignment="1" applyProtection="1">
      <alignment horizontal="center"/>
      <protection locked="0"/>
    </xf>
    <xf numFmtId="176" fontId="7" fillId="0" borderId="22" xfId="19" applyNumberFormat="1" applyFont="1" applyFill="1" applyBorder="1" applyAlignment="1" applyProtection="1">
      <alignment/>
      <protection locked="0"/>
    </xf>
    <xf numFmtId="0" fontId="7" fillId="0" borderId="52" xfId="0" applyFont="1" applyFill="1" applyBorder="1" applyAlignment="1">
      <alignment horizontal="center"/>
    </xf>
    <xf numFmtId="222" fontId="2" fillId="0" borderId="57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 applyProtection="1">
      <alignment horizontal="left" indent="1"/>
      <protection locked="0"/>
    </xf>
    <xf numFmtId="180" fontId="2" fillId="0" borderId="39" xfId="0" applyNumberFormat="1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176" fontId="2" fillId="0" borderId="39" xfId="19" applyNumberFormat="1" applyFont="1" applyFill="1" applyBorder="1" applyAlignment="1" applyProtection="1">
      <alignment/>
      <protection locked="0"/>
    </xf>
    <xf numFmtId="0" fontId="7" fillId="0" borderId="40" xfId="0" applyFont="1" applyFill="1" applyBorder="1" applyAlignment="1">
      <alignment horizontal="center"/>
    </xf>
    <xf numFmtId="222" fontId="2" fillId="0" borderId="41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horizontal="left" indent="1"/>
    </xf>
    <xf numFmtId="4" fontId="2" fillId="0" borderId="29" xfId="19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76" fontId="2" fillId="0" borderId="29" xfId="19" applyNumberFormat="1" applyFont="1" applyFill="1" applyBorder="1" applyAlignment="1">
      <alignment/>
    </xf>
    <xf numFmtId="176" fontId="2" fillId="0" borderId="29" xfId="19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left" indent="1"/>
    </xf>
    <xf numFmtId="176" fontId="2" fillId="0" borderId="29" xfId="19" applyNumberFormat="1" applyFont="1" applyFill="1" applyBorder="1" applyAlignment="1">
      <alignment/>
    </xf>
    <xf numFmtId="0" fontId="17" fillId="0" borderId="70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right"/>
    </xf>
    <xf numFmtId="0" fontId="7" fillId="0" borderId="67" xfId="0" applyFont="1" applyFill="1" applyBorder="1" applyAlignment="1">
      <alignment horizontal="left" indent="1"/>
    </xf>
    <xf numFmtId="4" fontId="2" fillId="0" borderId="67" xfId="19" applyNumberFormat="1" applyFont="1" applyFill="1" applyBorder="1" applyAlignment="1">
      <alignment/>
    </xf>
    <xf numFmtId="0" fontId="2" fillId="0" borderId="67" xfId="0" applyFont="1" applyFill="1" applyBorder="1" applyAlignment="1">
      <alignment horizontal="right"/>
    </xf>
    <xf numFmtId="179" fontId="2" fillId="0" borderId="67" xfId="19" applyNumberFormat="1" applyFont="1" applyFill="1" applyBorder="1" applyAlignment="1">
      <alignment/>
    </xf>
    <xf numFmtId="208" fontId="7" fillId="0" borderId="67" xfId="19" applyNumberFormat="1" applyFont="1" applyFill="1" applyBorder="1" applyAlignment="1">
      <alignment/>
    </xf>
    <xf numFmtId="49" fontId="16" fillId="0" borderId="29" xfId="0" applyNumberFormat="1" applyFont="1" applyFill="1" applyBorder="1" applyAlignment="1" applyProtection="1">
      <alignment horizontal="left" indent="1"/>
      <protection locked="0"/>
    </xf>
    <xf numFmtId="176" fontId="2" fillId="0" borderId="29" xfId="19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 indent="1"/>
    </xf>
    <xf numFmtId="0" fontId="7" fillId="0" borderId="67" xfId="0" applyFont="1" applyFill="1" applyBorder="1" applyAlignment="1">
      <alignment horizontal="center"/>
    </xf>
    <xf numFmtId="176" fontId="2" fillId="0" borderId="67" xfId="19" applyFont="1" applyFill="1" applyBorder="1" applyAlignment="1">
      <alignment/>
    </xf>
    <xf numFmtId="176" fontId="7" fillId="0" borderId="67" xfId="19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176" fontId="2" fillId="0" borderId="29" xfId="19" applyFont="1" applyFill="1" applyBorder="1" applyAlignment="1">
      <alignment horizontal="right"/>
    </xf>
    <xf numFmtId="176" fontId="2" fillId="0" borderId="29" xfId="24" applyNumberFormat="1" applyFont="1" applyFill="1" applyBorder="1" applyAlignment="1" applyProtection="1">
      <alignment horizontal="right" vertical="top"/>
      <protection/>
    </xf>
    <xf numFmtId="0" fontId="2" fillId="0" borderId="29" xfId="269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>
      <alignment horizontal="left" indent="1"/>
    </xf>
    <xf numFmtId="176" fontId="2" fillId="0" borderId="0" xfId="19" applyFont="1" applyFill="1" applyBorder="1" applyAlignment="1" applyProtection="1">
      <alignment/>
      <protection locked="0"/>
    </xf>
    <xf numFmtId="0" fontId="2" fillId="0" borderId="0" xfId="318" applyFont="1" applyFill="1" applyBorder="1" applyAlignment="1" applyProtection="1">
      <alignment horizontal="center"/>
      <protection locked="0"/>
    </xf>
    <xf numFmtId="0" fontId="2" fillId="0" borderId="0" xfId="318" applyFont="1" applyFill="1" applyBorder="1" applyAlignment="1" applyProtection="1">
      <alignment/>
      <protection/>
    </xf>
    <xf numFmtId="176" fontId="2" fillId="0" borderId="0" xfId="19" applyFont="1" applyFill="1" applyBorder="1" applyAlignment="1" applyProtection="1">
      <alignment/>
      <protection hidden="1"/>
    </xf>
    <xf numFmtId="176" fontId="7" fillId="0" borderId="0" xfId="19" applyFont="1" applyFill="1" applyAlignment="1" applyProtection="1">
      <alignment/>
      <protection locked="0"/>
    </xf>
    <xf numFmtId="176" fontId="7" fillId="0" borderId="30" xfId="19" applyNumberFormat="1" applyFont="1" applyFill="1" applyBorder="1" applyAlignment="1" applyProtection="1">
      <alignment horizontal="center" vertical="center" wrapText="1"/>
      <protection hidden="1"/>
    </xf>
    <xf numFmtId="176" fontId="7" fillId="0" borderId="33" xfId="19" applyNumberFormat="1" applyFont="1" applyFill="1" applyBorder="1" applyAlignment="1" applyProtection="1">
      <alignment horizontal="center" vertical="center"/>
      <protection hidden="1"/>
    </xf>
    <xf numFmtId="176" fontId="7" fillId="0" borderId="40" xfId="19" applyNumberFormat="1" applyFont="1" applyFill="1" applyBorder="1" applyAlignment="1" applyProtection="1">
      <alignment/>
      <protection locked="0"/>
    </xf>
    <xf numFmtId="176" fontId="7" fillId="0" borderId="0" xfId="19" applyFont="1" applyFill="1" applyBorder="1" applyAlignment="1" applyProtection="1">
      <alignment/>
      <protection locked="0"/>
    </xf>
    <xf numFmtId="176" fontId="2" fillId="0" borderId="0" xfId="19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 horizontal="left" indent="1"/>
      <protection locked="0"/>
    </xf>
    <xf numFmtId="0" fontId="2" fillId="0" borderId="7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indent="1"/>
    </xf>
    <xf numFmtId="4" fontId="2" fillId="0" borderId="0" xfId="19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08" fontId="2" fillId="0" borderId="29" xfId="19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right"/>
    </xf>
    <xf numFmtId="4" fontId="2" fillId="0" borderId="67" xfId="19" applyNumberFormat="1" applyFont="1" applyFill="1" applyBorder="1" applyAlignment="1">
      <alignment vertical="center"/>
    </xf>
    <xf numFmtId="0" fontId="2" fillId="0" borderId="40" xfId="149" applyFont="1" applyFill="1" applyBorder="1" applyProtection="1">
      <alignment/>
      <protection locked="0"/>
    </xf>
    <xf numFmtId="49" fontId="2" fillId="0" borderId="29" xfId="0" applyNumberFormat="1" applyFont="1" applyFill="1" applyBorder="1" applyAlignment="1" applyProtection="1">
      <alignment horizontal="left" indent="1"/>
      <protection locked="0"/>
    </xf>
    <xf numFmtId="176" fontId="2" fillId="0" borderId="29" xfId="19" applyFont="1" applyFill="1" applyBorder="1" applyAlignment="1">
      <alignment/>
    </xf>
    <xf numFmtId="0" fontId="2" fillId="0" borderId="41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" fontId="2" fillId="0" borderId="27" xfId="19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176" fontId="2" fillId="0" borderId="27" xfId="19" applyFont="1" applyFill="1" applyBorder="1" applyAlignment="1">
      <alignment/>
    </xf>
    <xf numFmtId="176" fontId="7" fillId="0" borderId="27" xfId="19" applyFont="1" applyFill="1" applyBorder="1" applyAlignment="1">
      <alignment/>
    </xf>
    <xf numFmtId="222" fontId="2" fillId="0" borderId="41" xfId="0" applyNumberFormat="1" applyFont="1" applyFill="1" applyBorder="1" applyAlignment="1">
      <alignment horizontal="right" vertical="top"/>
    </xf>
    <xf numFmtId="4" fontId="2" fillId="0" borderId="29" xfId="1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9" xfId="19" applyFont="1" applyFill="1" applyBorder="1" applyAlignment="1">
      <alignment vertical="center"/>
    </xf>
    <xf numFmtId="176" fontId="2" fillId="0" borderId="29" xfId="19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176" fontId="2" fillId="0" borderId="39" xfId="19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center"/>
    </xf>
    <xf numFmtId="176" fontId="2" fillId="0" borderId="39" xfId="19" applyFont="1" applyFill="1" applyBorder="1" applyAlignment="1">
      <alignment/>
    </xf>
    <xf numFmtId="176" fontId="2" fillId="0" borderId="39" xfId="19" applyFont="1" applyFill="1" applyBorder="1" applyAlignment="1">
      <alignment horizontal="center"/>
    </xf>
    <xf numFmtId="49" fontId="2" fillId="0" borderId="29" xfId="149" applyNumberFormat="1" applyFont="1" applyFill="1" applyBorder="1" applyAlignment="1" applyProtection="1">
      <alignment horizontal="left" indent="1"/>
      <protection locked="0"/>
    </xf>
    <xf numFmtId="0" fontId="2" fillId="0" borderId="40" xfId="0" applyFont="1" applyFill="1" applyBorder="1" applyAlignment="1">
      <alignment horizontal="center"/>
    </xf>
    <xf numFmtId="0" fontId="2" fillId="0" borderId="29" xfId="149" applyFont="1" applyFill="1" applyBorder="1" applyAlignment="1" applyProtection="1">
      <alignment horizontal="center"/>
      <protection locked="0"/>
    </xf>
    <xf numFmtId="176" fontId="2" fillId="0" borderId="47" xfId="19" applyFont="1" applyFill="1" applyBorder="1" applyAlignment="1" applyProtection="1">
      <alignment/>
      <protection locked="0"/>
    </xf>
    <xf numFmtId="0" fontId="2" fillId="0" borderId="68" xfId="0" applyFont="1" applyFill="1" applyBorder="1" applyAlignment="1" applyProtection="1">
      <alignment/>
      <protection locked="0"/>
    </xf>
    <xf numFmtId="176" fontId="2" fillId="50" borderId="0" xfId="19" applyFont="1" applyFill="1" applyAlignment="1" applyProtection="1">
      <alignment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left" indent="1"/>
      <protection locked="0"/>
    </xf>
    <xf numFmtId="0" fontId="2" fillId="0" borderId="29" xfId="0" applyFont="1" applyFill="1" applyBorder="1" applyAlignment="1" applyProtection="1">
      <alignment horizontal="left" indent="1"/>
      <protection locked="0"/>
    </xf>
    <xf numFmtId="2" fontId="2" fillId="0" borderId="57" xfId="0" applyNumberFormat="1" applyFont="1" applyFill="1" applyBorder="1" applyAlignment="1">
      <alignment horizontal="right"/>
    </xf>
    <xf numFmtId="49" fontId="2" fillId="0" borderId="41" xfId="0" applyNumberFormat="1" applyFont="1" applyFill="1" applyBorder="1" applyAlignment="1" applyProtection="1">
      <alignment horizontal="left" indent="1"/>
      <protection locked="0"/>
    </xf>
    <xf numFmtId="176" fontId="2" fillId="0" borderId="41" xfId="19" applyFont="1" applyFill="1" applyBorder="1" applyAlignment="1" applyProtection="1">
      <alignment/>
      <protection locked="0"/>
    </xf>
    <xf numFmtId="176" fontId="2" fillId="0" borderId="29" xfId="19" applyFont="1" applyFill="1" applyBorder="1" applyAlignment="1" applyProtection="1">
      <alignment horizontal="center" vertical="center"/>
      <protection locked="0"/>
    </xf>
    <xf numFmtId="0" fontId="2" fillId="0" borderId="41" xfId="268" applyFont="1" applyFill="1" applyBorder="1" applyAlignment="1">
      <alignment horizontal="left" vertical="center" indent="1"/>
      <protection/>
    </xf>
    <xf numFmtId="0" fontId="2" fillId="0" borderId="39" xfId="0" applyFont="1" applyFill="1" applyBorder="1" applyAlignment="1">
      <alignment horizontal="center"/>
    </xf>
    <xf numFmtId="176" fontId="2" fillId="0" borderId="41" xfId="19" applyFont="1" applyFill="1" applyBorder="1" applyAlignment="1">
      <alignment/>
    </xf>
    <xf numFmtId="0" fontId="116" fillId="0" borderId="39" xfId="0" applyFont="1" applyFill="1" applyBorder="1" applyAlignment="1">
      <alignment horizontal="left" vertical="center" inden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176" fontId="2" fillId="0" borderId="67" xfId="19" applyFont="1" applyFill="1" applyBorder="1" applyAlignment="1">
      <alignment horizontal="right"/>
    </xf>
    <xf numFmtId="4" fontId="2" fillId="0" borderId="67" xfId="0" applyNumberFormat="1" applyFont="1" applyFill="1" applyBorder="1" applyAlignment="1">
      <alignment horizontal="center"/>
    </xf>
    <xf numFmtId="176" fontId="2" fillId="0" borderId="67" xfId="19" applyFont="1" applyFill="1" applyBorder="1" applyAlignment="1">
      <alignment/>
    </xf>
    <xf numFmtId="176" fontId="7" fillId="0" borderId="67" xfId="19" applyFont="1" applyFill="1" applyBorder="1" applyAlignment="1">
      <alignment horizontal="center"/>
    </xf>
    <xf numFmtId="176" fontId="7" fillId="0" borderId="67" xfId="19" applyFont="1" applyFill="1" applyBorder="1" applyAlignment="1">
      <alignment/>
    </xf>
    <xf numFmtId="222" fontId="7" fillId="0" borderId="4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6" fontId="2" fillId="0" borderId="29" xfId="19" applyFont="1" applyFill="1" applyBorder="1" applyAlignment="1" applyProtection="1">
      <alignment/>
      <protection locked="0"/>
    </xf>
    <xf numFmtId="0" fontId="7" fillId="0" borderId="40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 wrapText="1"/>
    </xf>
    <xf numFmtId="4" fontId="2" fillId="0" borderId="29" xfId="19" applyNumberFormat="1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top"/>
    </xf>
    <xf numFmtId="176" fontId="2" fillId="0" borderId="29" xfId="19" applyFont="1" applyFill="1" applyBorder="1" applyAlignment="1">
      <alignment vertical="top"/>
    </xf>
    <xf numFmtId="176" fontId="2" fillId="0" borderId="29" xfId="19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left"/>
    </xf>
    <xf numFmtId="3" fontId="2" fillId="0" borderId="29" xfId="19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4" fontId="2" fillId="0" borderId="29" xfId="199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69" xfId="0" applyFont="1" applyFill="1" applyBorder="1" applyAlignment="1" applyProtection="1">
      <alignment horizontal="left" indent="1"/>
      <protection locked="0"/>
    </xf>
    <xf numFmtId="0" fontId="2" fillId="0" borderId="40" xfId="0" applyFont="1" applyFill="1" applyBorder="1" applyAlignment="1" applyProtection="1">
      <alignment vertical="top"/>
      <protection locked="0"/>
    </xf>
    <xf numFmtId="176" fontId="2" fillId="0" borderId="0" xfId="19" applyFont="1" applyFill="1" applyAlignment="1" applyProtection="1">
      <alignment vertical="top"/>
      <protection locked="0"/>
    </xf>
    <xf numFmtId="176" fontId="117" fillId="0" borderId="29" xfId="19" applyFont="1" applyFill="1" applyBorder="1" applyAlignment="1" applyProtection="1">
      <alignment/>
      <protection locked="0"/>
    </xf>
    <xf numFmtId="176" fontId="118" fillId="0" borderId="29" xfId="19" applyFont="1" applyFill="1" applyBorder="1" applyAlignment="1" applyProtection="1">
      <alignment/>
      <protection locked="0"/>
    </xf>
    <xf numFmtId="0" fontId="7" fillId="0" borderId="40" xfId="0" applyFont="1" applyFill="1" applyBorder="1" applyAlignment="1">
      <alignment horizontal="center" vertical="center"/>
    </xf>
    <xf numFmtId="222" fontId="2" fillId="0" borderId="41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 wrapText="1"/>
    </xf>
    <xf numFmtId="4" fontId="2" fillId="0" borderId="29" xfId="199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left" vertical="center" shrinkToFit="1"/>
    </xf>
    <xf numFmtId="3" fontId="2" fillId="0" borderId="2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left" shrinkToFit="1"/>
    </xf>
    <xf numFmtId="0" fontId="7" fillId="0" borderId="40" xfId="318" applyFont="1" applyFill="1" applyBorder="1" applyAlignment="1">
      <alignment horizontal="center"/>
      <protection/>
    </xf>
    <xf numFmtId="0" fontId="2" fillId="0" borderId="29" xfId="318" applyFont="1" applyFill="1" applyBorder="1" applyAlignment="1">
      <alignment horizontal="left"/>
      <protection/>
    </xf>
    <xf numFmtId="4" fontId="2" fillId="0" borderId="29" xfId="19" applyNumberFormat="1" applyFont="1" applyFill="1" applyBorder="1" applyAlignment="1">
      <alignment horizontal="center" vertical="center"/>
    </xf>
    <xf numFmtId="0" fontId="2" fillId="0" borderId="29" xfId="318" applyFont="1" applyFill="1" applyBorder="1" applyAlignment="1">
      <alignment horizontal="right"/>
      <protection/>
    </xf>
    <xf numFmtId="223" fontId="2" fillId="0" borderId="29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horizontal="left" vertical="center" shrinkToFit="1"/>
    </xf>
    <xf numFmtId="3" fontId="2" fillId="0" borderId="29" xfId="194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shrinkToFit="1"/>
    </xf>
    <xf numFmtId="209" fontId="2" fillId="0" borderId="29" xfId="194" applyFont="1" applyFill="1" applyBorder="1" applyAlignment="1">
      <alignment horizontal="center" shrinkToFit="1"/>
    </xf>
    <xf numFmtId="3" fontId="7" fillId="0" borderId="40" xfId="0" applyNumberFormat="1" applyFont="1" applyFill="1" applyBorder="1" applyAlignment="1">
      <alignment horizontal="left" shrinkToFit="1"/>
    </xf>
    <xf numFmtId="3" fontId="2" fillId="0" borderId="73" xfId="0" applyNumberFormat="1" applyFont="1" applyFill="1" applyBorder="1" applyAlignment="1">
      <alignment horizontal="center" shrinkToFit="1"/>
    </xf>
    <xf numFmtId="0" fontId="7" fillId="0" borderId="4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3" fontId="2" fillId="0" borderId="29" xfId="0" applyNumberFormat="1" applyFont="1" applyFill="1" applyBorder="1" applyAlignment="1">
      <alignment horizontal="center"/>
    </xf>
    <xf numFmtId="176" fontId="116" fillId="0" borderId="29" xfId="19" applyFont="1" applyFill="1" applyBorder="1" applyAlignment="1">
      <alignment/>
    </xf>
    <xf numFmtId="176" fontId="116" fillId="0" borderId="29" xfId="19" applyFont="1" applyFill="1" applyBorder="1" applyAlignment="1">
      <alignment horizontal="center" vertical="center"/>
    </xf>
    <xf numFmtId="0" fontId="116" fillId="0" borderId="29" xfId="0" applyFont="1" applyFill="1" applyBorder="1" applyAlignment="1">
      <alignment horizontal="center" vertical="center"/>
    </xf>
    <xf numFmtId="0" fontId="116" fillId="0" borderId="40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left" vertical="center" shrinkToFit="1"/>
    </xf>
    <xf numFmtId="176" fontId="117" fillId="0" borderId="29" xfId="19" applyFont="1" applyFill="1" applyBorder="1" applyAlignment="1" applyProtection="1">
      <alignment vertical="center"/>
      <protection locked="0"/>
    </xf>
    <xf numFmtId="176" fontId="2" fillId="0" borderId="0" xfId="19" applyFont="1" applyFill="1" applyBorder="1" applyAlignment="1" applyProtection="1">
      <alignment vertical="center"/>
      <protection locked="0"/>
    </xf>
    <xf numFmtId="176" fontId="2" fillId="0" borderId="74" xfId="19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/>
    </xf>
    <xf numFmtId="208" fontId="2" fillId="0" borderId="41" xfId="203" applyFont="1" applyFill="1" applyBorder="1" applyAlignment="1">
      <alignment/>
    </xf>
    <xf numFmtId="208" fontId="2" fillId="0" borderId="29" xfId="202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76" fontId="2" fillId="0" borderId="22" xfId="19" applyFont="1" applyFill="1" applyBorder="1" applyAlignment="1">
      <alignment vertical="center"/>
    </xf>
    <xf numFmtId="176" fontId="7" fillId="0" borderId="22" xfId="19" applyFont="1" applyFill="1" applyBorder="1" applyAlignment="1">
      <alignment vertical="center"/>
    </xf>
    <xf numFmtId="176" fontId="117" fillId="0" borderId="22" xfId="19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top"/>
      <protection hidden="1"/>
    </xf>
    <xf numFmtId="0" fontId="7" fillId="0" borderId="46" xfId="0" applyFont="1" applyFill="1" applyBorder="1" applyAlignment="1" applyProtection="1">
      <alignment horizontal="left" vertical="top"/>
      <protection hidden="1"/>
    </xf>
    <xf numFmtId="0" fontId="2" fillId="0" borderId="37" xfId="0" applyFont="1" applyFill="1" applyBorder="1" applyAlignment="1" applyProtection="1">
      <alignment horizontal="right" vertical="top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180" fontId="2" fillId="0" borderId="39" xfId="0" applyNumberFormat="1" applyFont="1" applyFill="1" applyBorder="1" applyAlignment="1" applyProtection="1">
      <alignment/>
      <protection hidden="1"/>
    </xf>
    <xf numFmtId="49" fontId="2" fillId="0" borderId="5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0" borderId="47" xfId="0" applyFont="1" applyFill="1" applyBorder="1" applyAlignment="1" applyProtection="1">
      <alignment horizontal="left" indent="1"/>
      <protection locked="0"/>
    </xf>
    <xf numFmtId="0" fontId="11" fillId="0" borderId="68" xfId="0" applyFont="1" applyFill="1" applyBorder="1" applyAlignment="1" applyProtection="1">
      <alignment horizontal="center" vertical="top"/>
      <protection hidden="1"/>
    </xf>
    <xf numFmtId="0" fontId="2" fillId="0" borderId="29" xfId="0" applyFont="1" applyFill="1" applyBorder="1" applyAlignment="1" applyProtection="1">
      <alignment horizontal="left" vertical="center" indent="2"/>
      <protection hidden="1"/>
    </xf>
    <xf numFmtId="0" fontId="2" fillId="0" borderId="40" xfId="0" applyFont="1" applyFill="1" applyBorder="1" applyAlignment="1" applyProtection="1">
      <alignment horizontal="left" vertical="center" indent="2"/>
      <protection hidden="1"/>
    </xf>
    <xf numFmtId="0" fontId="2" fillId="0" borderId="33" xfId="0" applyFont="1" applyFill="1" applyBorder="1" applyAlignment="1" applyProtection="1">
      <alignment horizontal="left" vertical="center" indent="2"/>
      <protection hidden="1"/>
    </xf>
    <xf numFmtId="0" fontId="2" fillId="0" borderId="34" xfId="0" applyFont="1" applyFill="1" applyBorder="1" applyAlignment="1" applyProtection="1">
      <alignment horizontal="left" vertical="center" indent="2"/>
      <protection hidden="1"/>
    </xf>
    <xf numFmtId="0" fontId="2" fillId="0" borderId="48" xfId="0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left" indent="1"/>
      <protection locked="0"/>
    </xf>
    <xf numFmtId="180" fontId="2" fillId="0" borderId="52" xfId="0" applyNumberFormat="1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Alignment="1" applyProtection="1">
      <alignment horizontal="center"/>
      <protection locked="0"/>
    </xf>
    <xf numFmtId="180" fontId="2" fillId="0" borderId="57" xfId="0" applyNumberFormat="1" applyFont="1" applyFill="1" applyBorder="1" applyAlignment="1" applyProtection="1">
      <alignment horizontal="center"/>
      <protection locked="0"/>
    </xf>
    <xf numFmtId="217" fontId="2" fillId="0" borderId="52" xfId="0" applyNumberFormat="1" applyFont="1" applyFill="1" applyBorder="1" applyAlignment="1" applyProtection="1">
      <alignment horizontal="center"/>
      <protection hidden="1"/>
    </xf>
    <xf numFmtId="217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left" indent="1"/>
      <protection locked="0"/>
    </xf>
    <xf numFmtId="180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top"/>
      <protection hidden="1"/>
    </xf>
    <xf numFmtId="180" fontId="2" fillId="0" borderId="39" xfId="0" applyNumberFormat="1" applyFont="1" applyFill="1" applyBorder="1" applyAlignment="1" applyProtection="1">
      <alignment horizontal="center"/>
      <protection hidden="1"/>
    </xf>
    <xf numFmtId="217" fontId="2" fillId="0" borderId="39" xfId="0" applyNumberFormat="1" applyFont="1" applyFill="1" applyBorder="1" applyAlignment="1" applyProtection="1">
      <alignment horizontal="center"/>
      <protection hidden="1"/>
    </xf>
    <xf numFmtId="224" fontId="2" fillId="0" borderId="29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17" fontId="2" fillId="0" borderId="57" xfId="0" applyNumberFormat="1" applyFont="1" applyFill="1" applyBorder="1" applyAlignment="1" applyProtection="1">
      <alignment horizontal="center"/>
      <protection hidden="1"/>
    </xf>
    <xf numFmtId="219" fontId="2" fillId="0" borderId="52" xfId="0" applyNumberFormat="1" applyFont="1" applyFill="1" applyBorder="1" applyAlignment="1" applyProtection="1">
      <alignment/>
      <protection hidden="1"/>
    </xf>
    <xf numFmtId="219" fontId="2" fillId="0" borderId="12" xfId="0" applyNumberFormat="1" applyFont="1" applyFill="1" applyBorder="1" applyAlignment="1" applyProtection="1">
      <alignment/>
      <protection hidden="1"/>
    </xf>
    <xf numFmtId="219" fontId="2" fillId="0" borderId="57" xfId="0" applyNumberFormat="1" applyFont="1" applyFill="1" applyBorder="1" applyAlignment="1" applyProtection="1">
      <alignment/>
      <protection hidden="1"/>
    </xf>
    <xf numFmtId="0" fontId="2" fillId="0" borderId="52" xfId="0" applyFont="1" applyFill="1" applyBorder="1" applyAlignment="1" applyProtection="1">
      <alignment/>
      <protection hidden="1"/>
    </xf>
    <xf numFmtId="0" fontId="2" fillId="0" borderId="57" xfId="0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0" fontId="2" fillId="0" borderId="62" xfId="0" applyFont="1" applyFill="1" applyBorder="1" applyAlignment="1" applyProtection="1">
      <alignment horizontal="center"/>
      <protection hidden="1"/>
    </xf>
    <xf numFmtId="0" fontId="7" fillId="0" borderId="46" xfId="0" applyFont="1" applyFill="1" applyBorder="1" applyAlignment="1" applyProtection="1">
      <alignment vertical="top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8" xfId="29" applyNumberFormat="1" applyFont="1" applyFill="1" applyBorder="1" applyAlignment="1" applyProtection="1">
      <alignment horizontal="left" vertical="top" indent="3"/>
      <protection/>
    </xf>
    <xf numFmtId="0" fontId="7" fillId="0" borderId="75" xfId="0" applyFont="1" applyFill="1" applyBorder="1" applyAlignment="1" applyProtection="1">
      <alignment vertical="top"/>
      <protection/>
    </xf>
    <xf numFmtId="0" fontId="22" fillId="0" borderId="75" xfId="0" applyFont="1" applyFill="1" applyBorder="1" applyAlignment="1">
      <alignment horizontal="left" vertical="top"/>
    </xf>
    <xf numFmtId="0" fontId="7" fillId="0" borderId="76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>
      <alignment vertical="top"/>
    </xf>
    <xf numFmtId="0" fontId="16" fillId="0" borderId="59" xfId="0" applyFont="1" applyFill="1" applyBorder="1" applyAlignment="1">
      <alignment horizontal="left" vertical="top"/>
    </xf>
    <xf numFmtId="0" fontId="16" fillId="0" borderId="60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  <xf numFmtId="49" fontId="7" fillId="0" borderId="40" xfId="0" applyNumberFormat="1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vertical="top"/>
    </xf>
    <xf numFmtId="0" fontId="7" fillId="0" borderId="40" xfId="0" applyFont="1" applyFill="1" applyBorder="1" applyAlignment="1">
      <alignment horizontal="left" vertical="top"/>
    </xf>
    <xf numFmtId="180" fontId="2" fillId="0" borderId="29" xfId="0" applyNumberFormat="1" applyFont="1" applyFill="1" applyBorder="1" applyAlignment="1">
      <alignment vertical="top"/>
    </xf>
    <xf numFmtId="0" fontId="2" fillId="0" borderId="40" xfId="0" applyFont="1" applyFill="1" applyBorder="1" applyAlignment="1">
      <alignment horizontal="left" vertical="top" indent="1"/>
    </xf>
    <xf numFmtId="0" fontId="2" fillId="0" borderId="47" xfId="0" applyFont="1" applyFill="1" applyBorder="1" applyAlignment="1">
      <alignment horizontal="left" vertical="top" indent="1"/>
    </xf>
    <xf numFmtId="0" fontId="2" fillId="0" borderId="29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47" xfId="0" applyFont="1" applyFill="1" applyBorder="1" applyAlignment="1">
      <alignment horizontal="right" vertical="top"/>
    </xf>
    <xf numFmtId="0" fontId="7" fillId="0" borderId="40" xfId="0" applyFont="1" applyFill="1" applyBorder="1" applyAlignment="1" applyProtection="1">
      <alignment horizontal="right" vertical="top"/>
      <protection hidden="1"/>
    </xf>
    <xf numFmtId="0" fontId="7" fillId="0" borderId="47" xfId="0" applyFont="1" applyFill="1" applyBorder="1" applyAlignment="1" applyProtection="1">
      <alignment horizontal="right" vertical="top"/>
      <protection hidden="1"/>
    </xf>
    <xf numFmtId="0" fontId="2" fillId="0" borderId="33" xfId="0" applyFont="1" applyFill="1" applyBorder="1" applyAlignment="1">
      <alignment vertical="top"/>
    </xf>
    <xf numFmtId="0" fontId="7" fillId="0" borderId="54" xfId="0" applyFont="1" applyFill="1" applyBorder="1" applyAlignment="1">
      <alignment horizontal="right" vertical="top"/>
    </xf>
    <xf numFmtId="0" fontId="2" fillId="0" borderId="48" xfId="0" applyFont="1" applyFill="1" applyBorder="1" applyAlignment="1">
      <alignment horizontal="right" vertical="top"/>
    </xf>
    <xf numFmtId="0" fontId="2" fillId="0" borderId="48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216" fontId="2" fillId="0" borderId="77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225" fontId="7" fillId="0" borderId="18" xfId="0" applyNumberFormat="1" applyFont="1" applyFill="1" applyBorder="1" applyAlignment="1" applyProtection="1">
      <alignment vertical="top"/>
      <protection hidden="1"/>
    </xf>
    <xf numFmtId="226" fontId="7" fillId="0" borderId="18" xfId="0" applyNumberFormat="1" applyFont="1" applyFill="1" applyBorder="1" applyAlignment="1" applyProtection="1">
      <alignment horizontal="left" vertical="top"/>
      <protection hidden="1"/>
    </xf>
    <xf numFmtId="0" fontId="2" fillId="0" borderId="75" xfId="0" applyFont="1" applyFill="1" applyBorder="1" applyAlignment="1">
      <alignment vertical="top"/>
    </xf>
    <xf numFmtId="0" fontId="7" fillId="0" borderId="58" xfId="0" applyFont="1" applyFill="1" applyBorder="1" applyAlignment="1" applyProtection="1">
      <alignment horizontal="center" vertical="center"/>
      <protection hidden="1"/>
    </xf>
    <xf numFmtId="0" fontId="7" fillId="0" borderId="58" xfId="0" applyFont="1" applyFill="1" applyBorder="1" applyAlignment="1" applyProtection="1">
      <alignment horizontal="center" vertical="top" wrapText="1"/>
      <protection hidden="1"/>
    </xf>
    <xf numFmtId="0" fontId="16" fillId="0" borderId="61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220" fontId="7" fillId="0" borderId="41" xfId="0" applyNumberFormat="1" applyFont="1" applyFill="1" applyBorder="1" applyAlignment="1">
      <alignment horizontal="center" vertical="top"/>
    </xf>
    <xf numFmtId="180" fontId="7" fillId="0" borderId="41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208" fontId="2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top"/>
    </xf>
    <xf numFmtId="220" fontId="7" fillId="0" borderId="78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right" vertical="top"/>
      <protection hidden="1"/>
    </xf>
    <xf numFmtId="208" fontId="2" fillId="0" borderId="57" xfId="0" applyNumberFormat="1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/>
    </xf>
    <xf numFmtId="176" fontId="2" fillId="0" borderId="35" xfId="19" applyFont="1" applyFill="1" applyBorder="1" applyAlignment="1">
      <alignment horizontal="center" vertical="top"/>
    </xf>
    <xf numFmtId="0" fontId="2" fillId="0" borderId="79" xfId="0" applyFont="1" applyFill="1" applyBorder="1" applyAlignment="1">
      <alignment vertical="top"/>
    </xf>
    <xf numFmtId="176" fontId="2" fillId="0" borderId="0" xfId="19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/>
    </xf>
    <xf numFmtId="0" fontId="7" fillId="0" borderId="18" xfId="29" applyNumberFormat="1" applyFont="1" applyFill="1" applyBorder="1" applyAlignment="1" applyProtection="1" quotePrefix="1">
      <alignment horizontal="left" vertical="top" indent="3"/>
      <protection/>
    </xf>
    <xf numFmtId="0" fontId="2" fillId="0" borderId="29" xfId="0" applyFont="1" applyFill="1" applyBorder="1" applyAlignment="1" quotePrefix="1">
      <alignment horizontal="left" indent="1"/>
    </xf>
    <xf numFmtId="0" fontId="7" fillId="0" borderId="41" xfId="0" applyFont="1" applyFill="1" applyBorder="1" applyAlignment="1" quotePrefix="1">
      <alignment horizontal="left" indent="1"/>
    </xf>
    <xf numFmtId="0" fontId="2" fillId="0" borderId="41" xfId="0" applyFont="1" applyFill="1" applyBorder="1" applyAlignment="1" quotePrefix="1">
      <alignment horizontal="left" indent="1"/>
    </xf>
    <xf numFmtId="0" fontId="116" fillId="0" borderId="39" xfId="0" applyFont="1" applyFill="1" applyBorder="1" applyAlignment="1" quotePrefix="1">
      <alignment horizontal="left" vertical="center" indent="1"/>
    </xf>
  </cellXfs>
  <cellStyles count="314">
    <cellStyle name="Normal" xfId="0"/>
    <cellStyle name="no dec" xfId="15"/>
    <cellStyle name="20% - ส่วนที่ถูกเน้น4" xfId="16"/>
    <cellStyle name="HEADING1" xfId="17"/>
    <cellStyle name="Comma [0]" xfId="18"/>
    <cellStyle name="Comma" xfId="19"/>
    <cellStyle name="40% - ส่วนที่ถูกเน้น2" xfId="20"/>
    <cellStyle name="Calc Units (1) 2" xfId="21"/>
    <cellStyle name="Followed Hyperlink" xfId="22"/>
    <cellStyle name="60% - ส่วนที่ถูกเน้น5" xfId="23"/>
    <cellStyle name="เครื่องหมายจุลภาค 2 3" xfId="24"/>
    <cellStyle name="Hyperlink" xfId="25"/>
    <cellStyle name="Currency [0]" xfId="26"/>
    <cellStyle name="??????PERSONAL" xfId="27"/>
    <cellStyle name="Text Indent C" xfId="28"/>
    <cellStyle name="Currency" xfId="29"/>
    <cellStyle name="Calc Percent (2)" xfId="30"/>
    <cellStyle name="Percent" xfId="31"/>
    <cellStyle name="40% - ส่วนที่ถูกเน้น5" xfId="32"/>
    <cellStyle name="Explanatory Text" xfId="33"/>
    <cellStyle name="หมายเหตุ" xfId="34"/>
    <cellStyle name="ข้อความเตือน" xfId="35"/>
    <cellStyle name="20% - ส่วนที่ถูกเน้น3" xfId="36"/>
    <cellStyle name="Virg? [0]_RESULTS" xfId="37"/>
    <cellStyle name="Link Units (0) 2" xfId="38"/>
    <cellStyle name="๒Wลว - Style1" xfId="39"/>
    <cellStyle name="ชื่อเรื่อง" xfId="40"/>
    <cellStyle name="?? [0]_PERSONAL" xfId="41"/>
    <cellStyle name="ข้อความอธิบาย" xfId="42"/>
    <cellStyle name="หัวเรื่อง 1" xfId="43"/>
    <cellStyle name="Warning Text" xfId="44"/>
    <cellStyle name="?? [0.00]_????" xfId="45"/>
    <cellStyle name="หัวเรื่อง 2" xfId="46"/>
    <cellStyle name="PrePop Currency (0) 2" xfId="47"/>
    <cellStyle name="หัวเรื่อง 3" xfId="48"/>
    <cellStyle name="หัวเรื่อง 4" xfId="49"/>
    <cellStyle name="???_PERSONAL" xfId="50"/>
    <cellStyle name="Wไhrung [0]_OPTIMIR1 (deutsch)" xfId="51"/>
    <cellStyle name="การคำนวณ" xfId="52"/>
    <cellStyle name="Accent2" xfId="53"/>
    <cellStyle name="ป้อนค่า" xfId="54"/>
    <cellStyle name="Accent5" xfId="55"/>
    <cellStyle name="แสดงผล" xfId="56"/>
    <cellStyle name="Normal 17" xfId="57"/>
    <cellStyle name="เซลล์ตรวจสอบ" xfId="58"/>
    <cellStyle name="40% - ส่วนที่ถูกเน้น1" xfId="59"/>
    <cellStyle name="เซลล์ที่มีลิงก์" xfId="60"/>
    <cellStyle name="Comma  - Style1" xfId="61"/>
    <cellStyle name="???[0]_PERSONAL" xfId="62"/>
    <cellStyle name="ผลรวม" xfId="63"/>
    <cellStyle name="???? [0.00]_????" xfId="64"/>
    <cellStyle name="ดี" xfId="65"/>
    <cellStyle name="60% - ส่วนที่ถูกเน้น6" xfId="66"/>
    <cellStyle name="COMMON (0)  D1" xfId="67"/>
    <cellStyle name="แย่" xfId="68"/>
    <cellStyle name="60% - Accent3" xfId="69"/>
    <cellStyle name="ปานกลาง" xfId="70"/>
    <cellStyle name="Date" xfId="71"/>
    <cellStyle name="ส่วนที่ถูกเน้น1" xfId="72"/>
    <cellStyle name="ปกติ 3 2" xfId="73"/>
    <cellStyle name="20% - ส่วนที่ถูกเน้น1" xfId="74"/>
    <cellStyle name="20% - ส่วนที่ถูกเน้น5" xfId="75"/>
    <cellStyle name="Enter Currency (2) 2" xfId="76"/>
    <cellStyle name="60% - ส่วนที่ถูกเน้น1" xfId="77"/>
    <cellStyle name="ส่วนที่ถูกเน้น2" xfId="78"/>
    <cellStyle name="ปกติ 3 3" xfId="79"/>
    <cellStyle name="20% - ส่วนที่ถูกเน้น2" xfId="80"/>
    <cellStyle name="Link Units (1)" xfId="81"/>
    <cellStyle name="????_????" xfId="82"/>
    <cellStyle name="วฅมุ_laroux" xfId="83"/>
    <cellStyle name="20% - ส่วนที่ถูกเน้น6" xfId="84"/>
    <cellStyle name="60% - ส่วนที่ถูกเน้น2" xfId="85"/>
    <cellStyle name="ส่วนที่ถูกเน้น3" xfId="86"/>
    <cellStyle name="40% - ส่วนที่ถูกเน้น3" xfId="87"/>
    <cellStyle name="????????" xfId="88"/>
    <cellStyle name="60% - ส่วนที่ถูกเน้น3" xfId="89"/>
    <cellStyle name="Percent [0]" xfId="90"/>
    <cellStyle name=",;F'KOIT[[WAAHK" xfId="91"/>
    <cellStyle name="ส่วนที่ถูกเน้น4" xfId="92"/>
    <cellStyle name="Dezimal_OPTIMIR1 (deutsch)" xfId="93"/>
    <cellStyle name="40% - ส่วนที่ถูกเน้น4" xfId="94"/>
    <cellStyle name="60% - ส่วนที่ถูกเน้น4" xfId="95"/>
    <cellStyle name="ส่วนที่ถูกเน้น5" xfId="96"/>
    <cellStyle name="เครื่องหมายจุลภาค 4 2" xfId="97"/>
    <cellStyle name="ส่วนที่ถูกเน้น6" xfId="98"/>
    <cellStyle name="Normal 2 2" xfId="99"/>
    <cellStyle name="40% - ส่วนที่ถูกเน้น6" xfId="100"/>
    <cellStyle name="??????[0]_PERSONAL" xfId="101"/>
    <cellStyle name="W_awardj~1" xfId="102"/>
    <cellStyle name="?????[0]_PERSONAL" xfId="103"/>
    <cellStyle name="?????PERSONAL" xfId="104"/>
    <cellStyle name="??_??" xfId="105"/>
    <cellStyle name="PrePop Units (0) 2" xfId="106"/>
    <cellStyle name="?@??laroux" xfId="107"/>
    <cellStyle name="=C:\WINDOWS\SYSTEM32\COMMAND.COM" xfId="108"/>
    <cellStyle name="Comma [00] 2" xfId="109"/>
    <cellStyle name="ÊÝ [0.00]_awardj~1" xfId="110"/>
    <cellStyle name="ÊÝ_awardj~1" xfId="111"/>
    <cellStyle name="20% - Accent1" xfId="112"/>
    <cellStyle name="20% - Accent2" xfId="113"/>
    <cellStyle name="20% - Accent3" xfId="114"/>
    <cellStyle name="20% - Accent4" xfId="115"/>
    <cellStyle name="20% - Accent5" xfId="116"/>
    <cellStyle name="20% - Accent6" xfId="117"/>
    <cellStyle name="๒Wลว - Style2" xfId="118"/>
    <cellStyle name="๒Wลว - Style3" xfId="119"/>
    <cellStyle name="๒Wลว - Style4" xfId="120"/>
    <cellStyle name="๒Wลว - Style5" xfId="121"/>
    <cellStyle name="๒Wลว - Style6" xfId="122"/>
    <cellStyle name="๒Wลว - Style7" xfId="123"/>
    <cellStyle name="๒Wลว - Style8" xfId="124"/>
    <cellStyle name="Calc Percent (2) 2" xfId="125"/>
    <cellStyle name="40% - Accent1" xfId="126"/>
    <cellStyle name="40% - Accent2" xfId="127"/>
    <cellStyle name="40% - Accent3" xfId="128"/>
    <cellStyle name="Normal - Style1" xfId="129"/>
    <cellStyle name="40% - Accent4" xfId="130"/>
    <cellStyle name="40% - Accent5" xfId="131"/>
    <cellStyle name="40% - Accent6" xfId="132"/>
    <cellStyle name="60% - Accent1" xfId="133"/>
    <cellStyle name="60% - Accent2" xfId="134"/>
    <cellStyle name="60% - Accent4" xfId="135"/>
    <cellStyle name="เครื่องหมายจุลภาค 2 2 2" xfId="136"/>
    <cellStyle name="60% - Accent5" xfId="137"/>
    <cellStyle name="เครื่องหมายจุลภาค 2 2 3" xfId="138"/>
    <cellStyle name="60% - Accent6" xfId="139"/>
    <cellStyle name="a" xfId="140"/>
    <cellStyle name="abc" xfId="141"/>
    <cellStyle name="Accent1" xfId="142"/>
    <cellStyle name="Accent3" xfId="143"/>
    <cellStyle name="Accent4" xfId="144"/>
    <cellStyle name="Accent6" xfId="145"/>
    <cellStyle name="Bad" xfId="146"/>
    <cellStyle name="Normal 6" xfId="147"/>
    <cellStyle name="Calc Currency (0)" xfId="148"/>
    <cellStyle name="Normal_ต่อเติมโรงจอดรถ รยล.โครงการปรับปรุงพระที่นั่งอัมพรสถาน ( เปลี่ยนแปลงฐานราก )" xfId="149"/>
    <cellStyle name="Calc Currency (0) 2" xfId="150"/>
    <cellStyle name="Calc Currency (2)" xfId="151"/>
    <cellStyle name="Calc Currency (2) 2" xfId="152"/>
    <cellStyle name="Calc Percent (0)" xfId="153"/>
    <cellStyle name="Calc Percent (0) 2" xfId="154"/>
    <cellStyle name="Calc Percent (1)" xfId="155"/>
    <cellStyle name="Calc Percent (1) 2" xfId="156"/>
    <cellStyle name="Calc Units (0)" xfId="157"/>
    <cellStyle name="Calc Units (0) 2" xfId="158"/>
    <cellStyle name="Calc Units (1)" xfId="159"/>
    <cellStyle name="Calc Units (2)" xfId="160"/>
    <cellStyle name="Calc Units (2) 2" xfId="161"/>
    <cellStyle name="Calculation" xfId="162"/>
    <cellStyle name="Comma  - Style3" xfId="163"/>
    <cellStyle name="category" xfId="164"/>
    <cellStyle name="Check Cell" xfId="165"/>
    <cellStyle name="Comma  - Style2" xfId="166"/>
    <cellStyle name="Comma  - Style4" xfId="167"/>
    <cellStyle name="Wไhrung_OPTIMIR1 (deutsch)" xfId="168"/>
    <cellStyle name="Enter Units (0) 2" xfId="169"/>
    <cellStyle name="Comma  - Style5" xfId="170"/>
    <cellStyle name="Comma  - Style6" xfId="171"/>
    <cellStyle name="Comma  - Style7" xfId="172"/>
    <cellStyle name="Comma  - Style8" xfId="173"/>
    <cellStyle name="Comma [00]" xfId="174"/>
    <cellStyle name="Normal 18" xfId="175"/>
    <cellStyle name="Enter Units (0)" xfId="176"/>
    <cellStyle name="Comma 10" xfId="177"/>
    <cellStyle name="Normal 19" xfId="178"/>
    <cellStyle name="Comma 11" xfId="179"/>
    <cellStyle name="Normal 25" xfId="180"/>
    <cellStyle name="Comma 12" xfId="181"/>
    <cellStyle name="Normal 26" xfId="182"/>
    <cellStyle name="Comma 13" xfId="183"/>
    <cellStyle name="Standard_OPTIMIR1 (deutsch)" xfId="184"/>
    <cellStyle name="Comma 14" xfId="185"/>
    <cellStyle name="Enter Units (1)" xfId="186"/>
    <cellStyle name="Comma 20" xfId="187"/>
    <cellStyle name="Comma 15" xfId="188"/>
    <cellStyle name="Comma 16" xfId="189"/>
    <cellStyle name="Comma 17" xfId="190"/>
    <cellStyle name="Comma 18" xfId="191"/>
    <cellStyle name="Comma 19" xfId="192"/>
    <cellStyle name="Comma 2" xfId="193"/>
    <cellStyle name="Comma 2 2" xfId="194"/>
    <cellStyle name="Comma 2 3" xfId="195"/>
    <cellStyle name="ปกติ 2 2 2" xfId="196"/>
    <cellStyle name="Linked Cell" xfId="197"/>
    <cellStyle name="Comma 2 4" xfId="198"/>
    <cellStyle name="Comma 3" xfId="199"/>
    <cellStyle name="Percent [00]" xfId="200"/>
    <cellStyle name="Currency [00] 2" xfId="201"/>
    <cellStyle name="Comma 4" xfId="202"/>
    <cellStyle name="Comma 5" xfId="203"/>
    <cellStyle name="Comma 6" xfId="204"/>
    <cellStyle name="Comma 7" xfId="205"/>
    <cellStyle name="Comma 8" xfId="206"/>
    <cellStyle name="Comma 9" xfId="207"/>
    <cellStyle name="comma zerodec" xfId="208"/>
    <cellStyle name="Comma0" xfId="209"/>
    <cellStyle name="company_title" xfId="210"/>
    <cellStyle name="Currency [00]" xfId="211"/>
    <cellStyle name="Currency0" xfId="212"/>
    <cellStyle name="Currency1" xfId="213"/>
    <cellStyle name="Date Short" xfId="214"/>
    <cellStyle name="Date_BOQ_ Sumipol ชุด SIGN CONTRACT" xfId="215"/>
    <cellStyle name="Dezimal [0]_OPTIMIR1 (deutsch)" xfId="216"/>
    <cellStyle name="เครื่องหมายจุลภาค 6" xfId="217"/>
    <cellStyle name="Dollar (zero dec)" xfId="218"/>
    <cellStyle name="Enter Currency (0)" xfId="219"/>
    <cellStyle name="Enter Currency (0) 2" xfId="220"/>
    <cellStyle name="Enter Currency (2)" xfId="221"/>
    <cellStyle name="Enter Units (1) 2" xfId="222"/>
    <cellStyle name="Enter Units (2)" xfId="223"/>
    <cellStyle name="Enter Units (2) 2" xfId="224"/>
    <cellStyle name="Fixed" xfId="225"/>
    <cellStyle name="Good" xfId="226"/>
    <cellStyle name="Grey" xfId="227"/>
    <cellStyle name="HEADER" xfId="228"/>
    <cellStyle name="Header1" xfId="229"/>
    <cellStyle name="Header2" xfId="230"/>
    <cellStyle name="標準_Ageless submitt DO" xfId="231"/>
    <cellStyle name="Heading 1" xfId="232"/>
    <cellStyle name="Heading 2" xfId="233"/>
    <cellStyle name="Heading 3" xfId="234"/>
    <cellStyle name="Heading 4" xfId="235"/>
    <cellStyle name="HEADING2" xfId="236"/>
    <cellStyle name="Input" xfId="237"/>
    <cellStyle name="Input [yellow]" xfId="238"/>
    <cellStyle name="Input_BOQ-แบบฟอร์ม_(คอนโด_พัทยาสาย_2)_ใช้ทั้งอาค_ารเอ-บี_10.10.50" xfId="239"/>
    <cellStyle name="Link Currency (0)" xfId="240"/>
    <cellStyle name="Link Currency (0) 2" xfId="241"/>
    <cellStyle name="Link Currency (2)" xfId="242"/>
    <cellStyle name="Link Currency (2) 2" xfId="243"/>
    <cellStyle name="Link Units (0)" xfId="244"/>
    <cellStyle name="Link Units (1) 2" xfId="245"/>
    <cellStyle name="Total" xfId="246"/>
    <cellStyle name="Link Units (2)" xfId="247"/>
    <cellStyle name="Link Units (2) 2" xfId="248"/>
    <cellStyle name="Model" xfId="249"/>
    <cellStyle name="N@" xfId="250"/>
    <cellStyle name="Neutral" xfId="251"/>
    <cellStyle name="Normal - Style1 2" xfId="252"/>
    <cellStyle name="Normal 10" xfId="253"/>
    <cellStyle name="Normal 11" xfId="254"/>
    <cellStyle name="Normal 12" xfId="255"/>
    <cellStyle name="Normal 13" xfId="256"/>
    <cellStyle name="Normal 14" xfId="257"/>
    <cellStyle name="Normal 20" xfId="258"/>
    <cellStyle name="Normal 15" xfId="259"/>
    <cellStyle name="Normal 16" xfId="260"/>
    <cellStyle name="Normal 2" xfId="261"/>
    <cellStyle name="Normal 3" xfId="262"/>
    <cellStyle name="Normal 4" xfId="263"/>
    <cellStyle name="Normal 5" xfId="264"/>
    <cellStyle name="Normal 7" xfId="265"/>
    <cellStyle name="Normal 8" xfId="266"/>
    <cellStyle name="Normal 9" xfId="267"/>
    <cellStyle name="Normal_TOC-DATA" xfId="268"/>
    <cellStyle name="Normal_ใบเสนอราคาตึกวิทยบริการ ที-ออน for SPC ตึกจักรพง" xfId="269"/>
    <cellStyle name="Note" xfId="270"/>
    <cellStyle name="Output" xfId="271"/>
    <cellStyle name="PrePop Units (1) 2" xfId="272"/>
    <cellStyle name="ParaBirimi [0]_RESULTS" xfId="273"/>
    <cellStyle name="ParaBirimi_RESULTS" xfId="274"/>
    <cellStyle name="เครื่องหมายจุลภาค 3 3" xfId="275"/>
    <cellStyle name="Percent [0] 2" xfId="276"/>
    <cellStyle name="Percent [00] 2" xfId="277"/>
    <cellStyle name="Percent [2]" xfId="278"/>
    <cellStyle name="Percent 2" xfId="279"/>
    <cellStyle name="Pilkku_BINV" xfId="280"/>
    <cellStyle name="PrePop Currency (0)" xfId="281"/>
    <cellStyle name="PrePop Currency (2)" xfId="282"/>
    <cellStyle name="PrePop Currency (2) 2" xfId="283"/>
    <cellStyle name="PrePop Units (0)" xfId="284"/>
    <cellStyle name="PrePop Units (1)" xfId="285"/>
    <cellStyle name="PrePop Units (2)" xfId="286"/>
    <cellStyle name="PrePop Units (2) 2" xfId="287"/>
    <cellStyle name="Py?r. luku_BINV" xfId="288"/>
    <cellStyle name="Py?r. valuutta_BINV" xfId="289"/>
    <cellStyle name="Quantity" xfId="290"/>
    <cellStyle name="report_title" xfId="291"/>
    <cellStyle name="subhead" xfId="292"/>
    <cellStyle name="Text Indent A" xfId="293"/>
    <cellStyle name="桁区切り_VERA" xfId="294"/>
    <cellStyle name="Text Indent B" xfId="295"/>
    <cellStyle name="Text Indent B 2" xfId="296"/>
    <cellStyle name="Text Indent C 2" xfId="297"/>
    <cellStyle name="Title" xfId="298"/>
    <cellStyle name="Valuutta_BINV" xfId="299"/>
    <cellStyle name="Virg?_RESULTS" xfId="300"/>
    <cellStyle name="เครื่องหมายจุลภาค 2" xfId="301"/>
    <cellStyle name="เครื่องหมายจุลภาค 2 2" xfId="302"/>
    <cellStyle name="เครื่องหมายจุลภาค 2 2 4" xfId="303"/>
    <cellStyle name="เครื่องหมายจุลภาค 2 4" xfId="304"/>
    <cellStyle name="เครื่องหมายจุลภาค 3" xfId="305"/>
    <cellStyle name="เครื่องหมายจุลภาค 3 2" xfId="306"/>
    <cellStyle name="เครื่องหมายจุลภาค 3 4" xfId="307"/>
    <cellStyle name="เครื่องหมายจุลภาค 3 2 2" xfId="308"/>
    <cellStyle name="เครื่องหมายจุลภาค 4" xfId="309"/>
    <cellStyle name="เครื่องหมายจุลภาค 4 3" xfId="310"/>
    <cellStyle name="เครื่องหมายจุลภาค 5" xfId="311"/>
    <cellStyle name="เซลล์ที่มีการเชื่อมโยง" xfId="312"/>
    <cellStyle name="เส้นขอบขวา" xfId="313"/>
    <cellStyle name="ปกติ 2" xfId="314"/>
    <cellStyle name="ปกติ 2 2" xfId="315"/>
    <cellStyle name="ปกติ 2 3" xfId="316"/>
    <cellStyle name="ปกติ 2 4" xfId="317"/>
    <cellStyle name="ปกติ 3" xfId="318"/>
    <cellStyle name="ปกติ 4" xfId="319"/>
    <cellStyle name="ปกติ 5" xfId="320"/>
    <cellStyle name="ฤธถ [0]_laroux" xfId="321"/>
    <cellStyle name="ฤธถ_laroux" xfId="322"/>
    <cellStyle name="ล๋ศญ [0]_laroux" xfId="323"/>
    <cellStyle name="ล๋ศญ_laroux" xfId="324"/>
    <cellStyle name="桁区切り [0.00]_M&amp;E Net cost" xfId="325"/>
    <cellStyle name="通貨 [0.00]_VERA" xfId="326"/>
    <cellStyle name="通貨_VERA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83</xdr:row>
      <xdr:rowOff>0</xdr:rowOff>
    </xdr:from>
    <xdr:to>
      <xdr:col>2</xdr:col>
      <xdr:colOff>504825</xdr:colOff>
      <xdr:row>83</xdr:row>
      <xdr:rowOff>0</xdr:rowOff>
    </xdr:to>
    <xdr:sp>
      <xdr:nvSpPr>
        <xdr:cNvPr id="1" name="Line 150"/>
        <xdr:cNvSpPr>
          <a:spLocks/>
        </xdr:cNvSpPr>
      </xdr:nvSpPr>
      <xdr:spPr>
        <a:xfrm>
          <a:off x="1200150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83</xdr:row>
      <xdr:rowOff>0</xdr:rowOff>
    </xdr:from>
    <xdr:to>
      <xdr:col>2</xdr:col>
      <xdr:colOff>504825</xdr:colOff>
      <xdr:row>83</xdr:row>
      <xdr:rowOff>0</xdr:rowOff>
    </xdr:to>
    <xdr:sp>
      <xdr:nvSpPr>
        <xdr:cNvPr id="2" name="Line 151"/>
        <xdr:cNvSpPr>
          <a:spLocks/>
        </xdr:cNvSpPr>
      </xdr:nvSpPr>
      <xdr:spPr>
        <a:xfrm>
          <a:off x="1200150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83</xdr:row>
      <xdr:rowOff>0</xdr:rowOff>
    </xdr:from>
    <xdr:to>
      <xdr:col>2</xdr:col>
      <xdr:colOff>504825</xdr:colOff>
      <xdr:row>83</xdr:row>
      <xdr:rowOff>0</xdr:rowOff>
    </xdr:to>
    <xdr:sp>
      <xdr:nvSpPr>
        <xdr:cNvPr id="3" name="Line 152"/>
        <xdr:cNvSpPr>
          <a:spLocks/>
        </xdr:cNvSpPr>
      </xdr:nvSpPr>
      <xdr:spPr>
        <a:xfrm>
          <a:off x="1200150" y="2036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261</xdr:row>
      <xdr:rowOff>0</xdr:rowOff>
    </xdr:from>
    <xdr:to>
      <xdr:col>2</xdr:col>
      <xdr:colOff>504825</xdr:colOff>
      <xdr:row>261</xdr:row>
      <xdr:rowOff>0</xdr:rowOff>
    </xdr:to>
    <xdr:sp>
      <xdr:nvSpPr>
        <xdr:cNvPr id="4" name="Line 153"/>
        <xdr:cNvSpPr>
          <a:spLocks/>
        </xdr:cNvSpPr>
      </xdr:nvSpPr>
      <xdr:spPr>
        <a:xfrm>
          <a:off x="1200150" y="669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261</xdr:row>
      <xdr:rowOff>0</xdr:rowOff>
    </xdr:from>
    <xdr:to>
      <xdr:col>2</xdr:col>
      <xdr:colOff>504825</xdr:colOff>
      <xdr:row>261</xdr:row>
      <xdr:rowOff>0</xdr:rowOff>
    </xdr:to>
    <xdr:sp>
      <xdr:nvSpPr>
        <xdr:cNvPr id="5" name="Line 154"/>
        <xdr:cNvSpPr>
          <a:spLocks/>
        </xdr:cNvSpPr>
      </xdr:nvSpPr>
      <xdr:spPr>
        <a:xfrm>
          <a:off x="1200150" y="669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261</xdr:row>
      <xdr:rowOff>0</xdr:rowOff>
    </xdr:from>
    <xdr:to>
      <xdr:col>2</xdr:col>
      <xdr:colOff>504825</xdr:colOff>
      <xdr:row>261</xdr:row>
      <xdr:rowOff>0</xdr:rowOff>
    </xdr:to>
    <xdr:sp>
      <xdr:nvSpPr>
        <xdr:cNvPr id="6" name="Line 155"/>
        <xdr:cNvSpPr>
          <a:spLocks/>
        </xdr:cNvSpPr>
      </xdr:nvSpPr>
      <xdr:spPr>
        <a:xfrm>
          <a:off x="1200150" y="669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0;&#3610;&#3649;&#3615;&#3621;&#3605;52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showGridLines="0" tabSelected="1" view="pageBreakPreview" zoomScale="110" zoomScaleNormal="120" zoomScaleSheetLayoutView="110" workbookViewId="0" topLeftCell="A13">
      <selection activeCell="A2" sqref="A2"/>
    </sheetView>
  </sheetViews>
  <sheetFormatPr defaultColWidth="0" defaultRowHeight="21.75" zeroHeight="1"/>
  <cols>
    <col min="1" max="1" width="6.57421875" style="65" customWidth="1"/>
    <col min="2" max="2" width="6.421875" style="65" customWidth="1"/>
    <col min="3" max="3" width="11.421875" style="65" customWidth="1"/>
    <col min="4" max="4" width="6.00390625" style="65" customWidth="1"/>
    <col min="5" max="9" width="5.421875" style="65" customWidth="1"/>
    <col min="10" max="10" width="1.421875" style="65" customWidth="1"/>
    <col min="11" max="12" width="5.421875" style="65" customWidth="1"/>
    <col min="13" max="13" width="2.421875" style="65" customWidth="1"/>
    <col min="14" max="14" width="0.85546875" style="65" customWidth="1"/>
    <col min="15" max="15" width="15.421875" style="65" bestFit="1" customWidth="1"/>
    <col min="16" max="16" width="9.57421875" style="65" customWidth="1"/>
    <col min="17" max="17" width="0.85546875" style="65" customWidth="1"/>
    <col min="18" max="16384" width="0" style="65" hidden="1" customWidth="1"/>
  </cols>
  <sheetData>
    <row r="1" ht="21">
      <c r="P1" s="555"/>
    </row>
    <row r="2" spans="1:16" ht="21" customHeight="1">
      <c r="A2" s="522" t="s">
        <v>0</v>
      </c>
      <c r="B2" s="522"/>
      <c r="C2" s="522"/>
      <c r="D2" s="522"/>
      <c r="E2" s="523" t="s">
        <v>1</v>
      </c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21">
      <c r="A3" s="524" t="s">
        <v>2</v>
      </c>
      <c r="B3" s="524"/>
      <c r="C3" s="525" t="s">
        <v>3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4"/>
    </row>
    <row r="4" spans="1:16" ht="21">
      <c r="A4" s="524" t="s">
        <v>4</v>
      </c>
      <c r="B4" s="524"/>
      <c r="C4" s="580" t="s">
        <v>5</v>
      </c>
      <c r="D4" s="526"/>
      <c r="E4" s="526"/>
      <c r="F4" s="526"/>
      <c r="G4" s="526"/>
      <c r="H4" s="526"/>
      <c r="I4" s="526"/>
      <c r="J4" s="556"/>
      <c r="K4" s="556" t="s">
        <v>6</v>
      </c>
      <c r="L4" s="556"/>
      <c r="M4" s="524"/>
      <c r="N4" s="524"/>
      <c r="O4" s="557" t="s">
        <v>5</v>
      </c>
      <c r="P4" s="557"/>
    </row>
    <row r="5" spans="1:16" ht="21.75">
      <c r="A5" s="527" t="s">
        <v>7</v>
      </c>
      <c r="B5" s="527"/>
      <c r="C5" s="527"/>
      <c r="D5" s="528" t="s">
        <v>8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58"/>
    </row>
    <row r="6" spans="1:16" ht="43.5" customHeight="1">
      <c r="A6" s="529" t="s">
        <v>9</v>
      </c>
      <c r="B6" s="123" t="s">
        <v>10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59"/>
      <c r="O6" s="560" t="s">
        <v>11</v>
      </c>
      <c r="P6" s="529" t="s">
        <v>12</v>
      </c>
    </row>
    <row r="7" spans="1:16" ht="21.75">
      <c r="A7" s="531"/>
      <c r="B7" s="532" t="s">
        <v>13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61"/>
      <c r="O7" s="562"/>
      <c r="P7" s="563"/>
    </row>
    <row r="8" spans="1:16" ht="21">
      <c r="A8" s="534">
        <v>1</v>
      </c>
      <c r="B8" s="535" t="str">
        <f>'ปร.4 อาคาร'!C6</f>
        <v>ปรับปรุงและต่อเติม อาคารอัตถวิทยา</v>
      </c>
      <c r="C8" s="536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64"/>
      <c r="O8" s="565"/>
      <c r="P8" s="539"/>
    </row>
    <row r="9" spans="1:16" ht="21">
      <c r="A9" s="534">
        <v>2</v>
      </c>
      <c r="B9" s="538" t="s">
        <v>14</v>
      </c>
      <c r="C9" s="536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64"/>
      <c r="O9" s="565"/>
      <c r="P9" s="539"/>
    </row>
    <row r="10" spans="1:16" ht="21">
      <c r="A10" s="534">
        <v>3</v>
      </c>
      <c r="B10" s="538" t="s">
        <v>15</v>
      </c>
      <c r="C10" s="536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64"/>
      <c r="O10" s="566"/>
      <c r="P10" s="539"/>
    </row>
    <row r="11" spans="1:16" ht="21">
      <c r="A11" s="534"/>
      <c r="B11" s="538"/>
      <c r="C11" s="536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64"/>
      <c r="O11" s="565"/>
      <c r="P11" s="542"/>
    </row>
    <row r="12" spans="1:16" ht="21">
      <c r="A12" s="534"/>
      <c r="B12" s="538"/>
      <c r="C12" s="536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64"/>
      <c r="O12" s="566"/>
      <c r="P12" s="542"/>
    </row>
    <row r="13" spans="1:16" ht="21">
      <c r="A13" s="539"/>
      <c r="B13" s="540"/>
      <c r="C13" s="541"/>
      <c r="D13" s="541"/>
      <c r="E13" s="541"/>
      <c r="F13" s="541"/>
      <c r="G13" s="541"/>
      <c r="H13" s="541"/>
      <c r="I13" s="541"/>
      <c r="J13" s="541"/>
      <c r="K13" s="567"/>
      <c r="L13" s="567"/>
      <c r="M13" s="567"/>
      <c r="N13" s="568"/>
      <c r="O13" s="569"/>
      <c r="P13" s="542"/>
    </row>
    <row r="14" spans="1:16" ht="21.75">
      <c r="A14" s="539"/>
      <c r="B14" s="540"/>
      <c r="C14" s="541"/>
      <c r="D14" s="541"/>
      <c r="E14" s="541"/>
      <c r="F14" s="541"/>
      <c r="G14" s="541"/>
      <c r="H14" s="541"/>
      <c r="I14" s="541"/>
      <c r="J14" s="541"/>
      <c r="K14" s="544" t="s">
        <v>16</v>
      </c>
      <c r="L14" s="544"/>
      <c r="M14" s="544"/>
      <c r="N14" s="570"/>
      <c r="O14" s="571"/>
      <c r="P14" s="542"/>
    </row>
    <row r="15" spans="1:16" ht="22.5">
      <c r="A15" s="542"/>
      <c r="B15" s="543"/>
      <c r="C15" s="537"/>
      <c r="D15" s="537"/>
      <c r="E15" s="544" t="s">
        <v>17</v>
      </c>
      <c r="F15" s="544"/>
      <c r="G15" s="544"/>
      <c r="H15" s="544"/>
      <c r="I15" s="544"/>
      <c r="J15" s="544"/>
      <c r="K15" s="544"/>
      <c r="L15" s="544"/>
      <c r="M15" s="544"/>
      <c r="N15" s="564"/>
      <c r="O15" s="571"/>
      <c r="P15" s="542"/>
    </row>
    <row r="16" spans="1:16" ht="21.75">
      <c r="A16" s="542"/>
      <c r="B16" s="545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72"/>
      <c r="O16" s="573"/>
      <c r="P16" s="542"/>
    </row>
    <row r="17" spans="1:16" ht="21">
      <c r="A17" s="547"/>
      <c r="B17" s="548"/>
      <c r="C17" s="549"/>
      <c r="D17" s="549"/>
      <c r="E17" s="550"/>
      <c r="F17" s="550"/>
      <c r="G17" s="550"/>
      <c r="H17" s="550"/>
      <c r="I17" s="550"/>
      <c r="J17" s="550"/>
      <c r="K17" s="550"/>
      <c r="L17" s="550"/>
      <c r="M17" s="550"/>
      <c r="N17" s="574"/>
      <c r="O17" s="575"/>
      <c r="P17" s="576"/>
    </row>
    <row r="18" spans="1:16" ht="21">
      <c r="A18" s="551" t="s">
        <v>18</v>
      </c>
      <c r="B18" s="552"/>
      <c r="D18" s="553"/>
      <c r="E18" s="553"/>
      <c r="F18" s="553"/>
      <c r="G18" s="553"/>
      <c r="H18" s="551"/>
      <c r="I18" s="551"/>
      <c r="J18" s="551"/>
      <c r="K18" s="551"/>
      <c r="L18" s="551" t="s">
        <v>19</v>
      </c>
      <c r="M18" s="551"/>
      <c r="N18" s="551"/>
      <c r="O18" s="551"/>
      <c r="P18" s="551"/>
    </row>
    <row r="19" spans="1:16" ht="21">
      <c r="A19" s="551"/>
      <c r="B19" s="551"/>
      <c r="C19" s="108"/>
      <c r="D19" s="108"/>
      <c r="E19" s="108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551"/>
    </row>
    <row r="20" spans="1:17" ht="21">
      <c r="A20" s="108"/>
      <c r="B20" s="108"/>
      <c r="C20" s="108"/>
      <c r="D20" s="108"/>
      <c r="E20" s="108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08"/>
      <c r="Q20" s="108"/>
    </row>
    <row r="21" spans="1:17" ht="21">
      <c r="A21" s="108"/>
      <c r="B21" s="108"/>
      <c r="D21" s="108"/>
      <c r="F21" s="111"/>
      <c r="G21" s="111"/>
      <c r="H21" s="111"/>
      <c r="I21" s="111"/>
      <c r="J21" s="111"/>
      <c r="K21" s="110"/>
      <c r="L21" s="110"/>
      <c r="M21" s="110"/>
      <c r="N21" s="110"/>
      <c r="O21" s="110"/>
      <c r="P21" s="108"/>
      <c r="Q21" s="108"/>
    </row>
    <row r="22" spans="1:17" ht="21">
      <c r="A22" s="108"/>
      <c r="B22" s="108"/>
      <c r="C22" s="108"/>
      <c r="D22" s="108"/>
      <c r="E22" s="108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08"/>
      <c r="Q22" s="108"/>
    </row>
    <row r="23" spans="1:17" ht="21">
      <c r="A23" s="108"/>
      <c r="B23" s="108"/>
      <c r="C23" s="108"/>
      <c r="D23" s="108"/>
      <c r="E23" s="108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08"/>
      <c r="Q23" s="108"/>
    </row>
    <row r="24" spans="1:17" ht="21">
      <c r="A24" s="108"/>
      <c r="B24" s="108"/>
      <c r="C24" s="113"/>
      <c r="D24" s="113"/>
      <c r="E24" s="113"/>
      <c r="F24" s="114"/>
      <c r="G24" s="114"/>
      <c r="H24" s="114"/>
      <c r="I24" s="114"/>
      <c r="J24" s="114"/>
      <c r="K24" s="116"/>
      <c r="L24" s="116"/>
      <c r="M24" s="116"/>
      <c r="N24" s="116"/>
      <c r="O24" s="116"/>
      <c r="P24" s="186"/>
      <c r="Q24" s="186"/>
    </row>
    <row r="25" spans="1:17" ht="21">
      <c r="A25" s="108"/>
      <c r="B25" s="108"/>
      <c r="C25" s="108"/>
      <c r="D25" s="108"/>
      <c r="E25" s="108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86"/>
      <c r="Q25" s="186"/>
    </row>
    <row r="26" spans="1:17" ht="21">
      <c r="A26" s="113"/>
      <c r="B26" s="113"/>
      <c r="C26" s="108"/>
      <c r="D26" s="108"/>
      <c r="E26" s="108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3"/>
      <c r="Q26" s="113"/>
    </row>
    <row r="27" spans="1:15" ht="21">
      <c r="A27" s="113"/>
      <c r="B27" s="113"/>
      <c r="C27" s="113"/>
      <c r="D27" s="113"/>
      <c r="E27" s="113"/>
      <c r="F27" s="114"/>
      <c r="G27" s="114"/>
      <c r="H27" s="114"/>
      <c r="I27" s="114"/>
      <c r="J27" s="114"/>
      <c r="K27" s="116"/>
      <c r="L27" s="116"/>
      <c r="M27" s="116"/>
      <c r="N27" s="116"/>
      <c r="O27" s="116"/>
    </row>
    <row r="28" spans="1:17" ht="21">
      <c r="A28" s="108"/>
      <c r="B28" s="108"/>
      <c r="C28" s="108"/>
      <c r="D28" s="108"/>
      <c r="E28" s="108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86"/>
      <c r="Q28" s="186"/>
    </row>
    <row r="29" spans="1:17" ht="21">
      <c r="A29" s="108"/>
      <c r="B29" s="108"/>
      <c r="C29" s="108"/>
      <c r="D29" s="108"/>
      <c r="E29" s="108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86"/>
      <c r="Q29" s="186"/>
    </row>
    <row r="30" spans="1:17" ht="21">
      <c r="A30" s="108"/>
      <c r="B30" s="108"/>
      <c r="C30" s="113"/>
      <c r="D30" s="113"/>
      <c r="E30" s="113"/>
      <c r="F30" s="113"/>
      <c r="G30" s="116"/>
      <c r="H30" s="116"/>
      <c r="I30" s="116"/>
      <c r="J30" s="116"/>
      <c r="K30" s="116"/>
      <c r="L30" s="116"/>
      <c r="M30" s="116"/>
      <c r="N30" s="116"/>
      <c r="O30" s="116"/>
      <c r="P30" s="113"/>
      <c r="Q30" s="113"/>
    </row>
    <row r="31" ht="21"/>
    <row r="32" spans="1:9" ht="21">
      <c r="A32" s="554"/>
      <c r="B32" s="554"/>
      <c r="C32" s="554"/>
      <c r="D32" s="554"/>
      <c r="E32" s="554"/>
      <c r="F32" s="554"/>
      <c r="G32" s="554"/>
      <c r="H32" s="554"/>
      <c r="I32" s="554"/>
    </row>
    <row r="33" spans="1:9" ht="21">
      <c r="A33" s="554"/>
      <c r="B33" s="554"/>
      <c r="C33" s="554"/>
      <c r="D33" s="554"/>
      <c r="E33" s="554"/>
      <c r="F33" s="554"/>
      <c r="G33" s="554"/>
      <c r="H33" s="554"/>
      <c r="I33" s="554"/>
    </row>
    <row r="34" spans="1:9" ht="21">
      <c r="A34" s="554"/>
      <c r="B34" s="554"/>
      <c r="C34" s="554"/>
      <c r="D34" s="554"/>
      <c r="E34" s="554"/>
      <c r="F34" s="554"/>
      <c r="G34" s="554"/>
      <c r="H34" s="554"/>
      <c r="I34" s="554"/>
    </row>
    <row r="35" ht="21"/>
    <row r="36" ht="21"/>
    <row r="37" spans="15:16" ht="21">
      <c r="O37" s="577"/>
      <c r="P37" s="578"/>
    </row>
    <row r="38" spans="15:16" ht="21">
      <c r="O38" s="579"/>
      <c r="P38" s="64"/>
    </row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</sheetData>
  <sheetProtection/>
  <mergeCells count="31">
    <mergeCell ref="E2:P2"/>
    <mergeCell ref="C3:O3"/>
    <mergeCell ref="C4:I4"/>
    <mergeCell ref="O4:P4"/>
    <mergeCell ref="D5:O5"/>
    <mergeCell ref="B6:N6"/>
    <mergeCell ref="B7:N7"/>
    <mergeCell ref="B13:J13"/>
    <mergeCell ref="K13:N13"/>
    <mergeCell ref="B14:J14"/>
    <mergeCell ref="K14:N14"/>
    <mergeCell ref="E15:M15"/>
    <mergeCell ref="B16:N16"/>
    <mergeCell ref="B17:D17"/>
    <mergeCell ref="E17:M17"/>
    <mergeCell ref="D18:G18"/>
    <mergeCell ref="A20:B20"/>
    <mergeCell ref="A21:B21"/>
    <mergeCell ref="F21:J21"/>
    <mergeCell ref="A22:B22"/>
    <mergeCell ref="A23:B23"/>
    <mergeCell ref="A24:B24"/>
    <mergeCell ref="F24:J24"/>
    <mergeCell ref="A25:B25"/>
    <mergeCell ref="C26:E26"/>
    <mergeCell ref="F26:O26"/>
    <mergeCell ref="F27:J27"/>
    <mergeCell ref="A28:B28"/>
    <mergeCell ref="A29:B29"/>
    <mergeCell ref="C29:E29"/>
    <mergeCell ref="F29:O29"/>
  </mergeCells>
  <printOptions horizontalCentered="1"/>
  <pageMargins left="0.4724409448818899" right="0.19685039370078702" top="0.590551181102362" bottom="1.000787" header="0.393700787401575" footer="0.5"/>
  <pageSetup firstPageNumber="1" useFirstPageNumber="1" horizontalDpi="600" verticalDpi="600" orientation="portrait" paperSize="9" scale="97"/>
  <headerFooter alignWithMargins="0">
    <oddHeader>&amp;Rแบบ ปร.6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W36"/>
  <sheetViews>
    <sheetView showGridLines="0" view="pageBreakPreview" zoomScaleNormal="115" zoomScaleSheetLayoutView="100" workbookViewId="0" topLeftCell="A1">
      <selection activeCell="K13" sqref="K13:N13"/>
    </sheetView>
  </sheetViews>
  <sheetFormatPr defaultColWidth="0" defaultRowHeight="21.75" zeroHeight="1"/>
  <cols>
    <col min="1" max="1" width="7.421875" style="65" customWidth="1"/>
    <col min="2" max="4" width="4.57421875" style="65" customWidth="1"/>
    <col min="5" max="5" width="4.8515625" style="65" customWidth="1"/>
    <col min="6" max="7" width="4.57421875" style="65" customWidth="1"/>
    <col min="8" max="8" width="1.57421875" style="65" customWidth="1"/>
    <col min="9" max="9" width="4.8515625" style="65" customWidth="1"/>
    <col min="10" max="10" width="5.421875" style="65" customWidth="1"/>
    <col min="11" max="13" width="4.57421875" style="65" customWidth="1"/>
    <col min="14" max="14" width="10.00390625" style="65" customWidth="1"/>
    <col min="15" max="15" width="10.421875" style="65" customWidth="1"/>
    <col min="16" max="16" width="0.5625" style="65" hidden="1" customWidth="1"/>
    <col min="17" max="17" width="1.421875" style="65" customWidth="1"/>
    <col min="18" max="22" width="4.57421875" style="65" customWidth="1"/>
    <col min="23" max="23" width="2.00390625" style="65" customWidth="1"/>
    <col min="24" max="16384" width="0" style="65" hidden="1" customWidth="1"/>
  </cols>
  <sheetData>
    <row r="1" spans="20:22" ht="21.75" customHeight="1">
      <c r="T1" s="512"/>
      <c r="U1" s="513" t="s">
        <v>20</v>
      </c>
      <c r="V1" s="513"/>
    </row>
    <row r="2" spans="1:22" ht="21">
      <c r="A2" s="484" t="s">
        <v>21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</row>
    <row r="3" spans="1:22" ht="21" customHeight="1">
      <c r="A3" s="485" t="s">
        <v>22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</row>
    <row r="4" spans="1:22" ht="21.75" customHeight="1">
      <c r="A4" s="486" t="s">
        <v>23</v>
      </c>
      <c r="B4" s="69" t="s">
        <v>24</v>
      </c>
      <c r="C4" s="69"/>
      <c r="D4" s="69"/>
      <c r="E4" s="70" t="str">
        <f>'ปร.6'!E2</f>
        <v>ปรับปรุงและต่อเติมอาคารอัตถวิทยา ตำบลบางพระ อำเภอศรีราชา จังหวัดชลบุรี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21.75" customHeight="1">
      <c r="A5" s="121" t="s">
        <v>23</v>
      </c>
      <c r="B5" s="72" t="s">
        <v>25</v>
      </c>
      <c r="C5" s="72"/>
      <c r="D5" s="72"/>
      <c r="E5" s="73" t="str">
        <f>'ปร.6'!D5</f>
        <v> สำนักวิชาวิศวกรรมศาสตร์และนวัตกรรม มหาวิทยาลัยเทคโนโลยีราชมงคลตะวันออก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1.75" customHeight="1">
      <c r="A6" s="121" t="s">
        <v>23</v>
      </c>
      <c r="B6" s="72" t="s">
        <v>2</v>
      </c>
      <c r="C6" s="72"/>
      <c r="D6" s="72"/>
      <c r="E6" s="74" t="str">
        <f>'ปร.6'!C3</f>
        <v>  มหาวิทยาลัยเทคโนโลยีราชมงคลตะวันออก ต.บางพระ อ.ศรีราชา จ.ชลบุรี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21.75" customHeight="1">
      <c r="A7" s="121" t="s">
        <v>23</v>
      </c>
      <c r="B7" s="72" t="s">
        <v>26</v>
      </c>
      <c r="C7" s="72"/>
      <c r="D7" s="72"/>
      <c r="E7" s="72"/>
      <c r="F7" s="72"/>
      <c r="G7" s="72"/>
      <c r="H7" s="72"/>
      <c r="I7" s="72" t="s">
        <v>27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1.75" customHeight="1">
      <c r="A8" s="121" t="s">
        <v>23</v>
      </c>
      <c r="B8" s="76" t="s">
        <v>28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 t="s">
        <v>29</v>
      </c>
      <c r="R8" s="76"/>
      <c r="S8" s="76"/>
      <c r="T8" s="76"/>
      <c r="U8" s="76"/>
      <c r="V8" s="76"/>
    </row>
    <row r="9" spans="1:22" ht="21.75" customHeight="1">
      <c r="A9" s="121" t="s">
        <v>23</v>
      </c>
      <c r="B9" s="76" t="s">
        <v>30</v>
      </c>
      <c r="C9" s="76"/>
      <c r="D9" s="76"/>
      <c r="E9" s="76"/>
      <c r="F9" s="76"/>
      <c r="G9" s="76"/>
      <c r="H9" s="76"/>
      <c r="I9" s="76"/>
      <c r="J9" s="119"/>
      <c r="K9" s="119"/>
      <c r="L9" s="120" t="s">
        <v>31</v>
      </c>
      <c r="M9" s="121"/>
      <c r="N9" s="72"/>
      <c r="O9" s="72"/>
      <c r="P9" s="72"/>
      <c r="Q9" s="72"/>
      <c r="R9" s="72"/>
      <c r="S9" s="72"/>
      <c r="T9" s="72"/>
      <c r="U9" s="72"/>
      <c r="V9" s="72"/>
    </row>
    <row r="10" spans="1:22" s="63" customFormat="1" ht="21.75" customHeight="1">
      <c r="A10" s="121" t="s">
        <v>23</v>
      </c>
      <c r="B10" s="77" t="s">
        <v>18</v>
      </c>
      <c r="C10" s="77"/>
      <c r="D10" s="77"/>
      <c r="E10" s="77"/>
      <c r="F10" s="78"/>
      <c r="G10" s="78"/>
      <c r="H10" s="78"/>
      <c r="I10" s="78"/>
      <c r="J10" s="78"/>
      <c r="K10" s="78"/>
      <c r="L10" s="78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42" customHeight="1">
      <c r="A11" s="487" t="s">
        <v>9</v>
      </c>
      <c r="B11" s="487" t="s">
        <v>10</v>
      </c>
      <c r="C11" s="487"/>
      <c r="D11" s="487"/>
      <c r="E11" s="487"/>
      <c r="F11" s="487"/>
      <c r="G11" s="487"/>
      <c r="H11" s="487"/>
      <c r="I11" s="487"/>
      <c r="J11" s="487"/>
      <c r="K11" s="499" t="s">
        <v>32</v>
      </c>
      <c r="L11" s="487"/>
      <c r="M11" s="487"/>
      <c r="N11" s="487"/>
      <c r="O11" s="487" t="s">
        <v>33</v>
      </c>
      <c r="P11" s="487"/>
      <c r="Q11" s="487"/>
      <c r="R11" s="499" t="s">
        <v>34</v>
      </c>
      <c r="S11" s="487"/>
      <c r="T11" s="487"/>
      <c r="U11" s="487" t="s">
        <v>12</v>
      </c>
      <c r="V11" s="487"/>
    </row>
    <row r="12" spans="1:22" ht="21.75" customHeight="1">
      <c r="A12" s="488">
        <v>1</v>
      </c>
      <c r="B12" s="489" t="str">
        <f>'ปร.4 อาคาร'!C6</f>
        <v>ปรับปรุงและต่อเติม อาคารอัตถวิทยา</v>
      </c>
      <c r="C12" s="490"/>
      <c r="D12" s="490"/>
      <c r="E12" s="490"/>
      <c r="F12" s="490"/>
      <c r="G12" s="490"/>
      <c r="H12" s="490"/>
      <c r="I12" s="490"/>
      <c r="J12" s="500"/>
      <c r="K12" s="501"/>
      <c r="L12" s="502"/>
      <c r="M12" s="502"/>
      <c r="N12" s="503"/>
      <c r="O12" s="504"/>
      <c r="P12" s="505"/>
      <c r="Q12" s="514"/>
      <c r="R12" s="515"/>
      <c r="S12" s="516"/>
      <c r="T12" s="517"/>
      <c r="U12" s="518"/>
      <c r="V12" s="519"/>
    </row>
    <row r="13" spans="1:22" ht="21.75" customHeight="1">
      <c r="A13" s="82"/>
      <c r="B13" s="367"/>
      <c r="C13" s="491"/>
      <c r="D13" s="491"/>
      <c r="E13" s="491"/>
      <c r="F13" s="491"/>
      <c r="G13" s="491"/>
      <c r="H13" s="491"/>
      <c r="I13" s="491"/>
      <c r="J13" s="506"/>
      <c r="K13" s="507"/>
      <c r="L13" s="507"/>
      <c r="M13" s="507"/>
      <c r="N13" s="507"/>
      <c r="O13" s="129"/>
      <c r="P13" s="129"/>
      <c r="Q13" s="129"/>
      <c r="R13" s="160"/>
      <c r="S13" s="161"/>
      <c r="T13" s="162"/>
      <c r="U13" s="163"/>
      <c r="V13" s="163"/>
    </row>
    <row r="14" spans="1:22" ht="21.75" customHeight="1">
      <c r="A14" s="82"/>
      <c r="B14" s="367" t="s">
        <v>35</v>
      </c>
      <c r="C14" s="491"/>
      <c r="D14" s="491"/>
      <c r="E14" s="491"/>
      <c r="F14" s="491"/>
      <c r="G14" s="491"/>
      <c r="H14" s="491"/>
      <c r="I14" s="491"/>
      <c r="J14" s="506"/>
      <c r="K14" s="507"/>
      <c r="L14" s="507"/>
      <c r="M14" s="507"/>
      <c r="N14" s="507"/>
      <c r="O14" s="129"/>
      <c r="P14" s="129"/>
      <c r="Q14" s="129"/>
      <c r="R14" s="160"/>
      <c r="S14" s="161"/>
      <c r="T14" s="162"/>
      <c r="U14" s="163"/>
      <c r="V14" s="163"/>
    </row>
    <row r="15" spans="1:22" ht="21.75" customHeight="1">
      <c r="A15" s="488"/>
      <c r="B15" s="492" t="s">
        <v>36</v>
      </c>
      <c r="C15" s="108"/>
      <c r="D15" s="108"/>
      <c r="E15" s="108"/>
      <c r="F15" s="108"/>
      <c r="G15" s="108"/>
      <c r="H15" s="108"/>
      <c r="I15" s="108"/>
      <c r="J15" s="508"/>
      <c r="K15" s="509"/>
      <c r="L15" s="509"/>
      <c r="M15" s="509"/>
      <c r="N15" s="509"/>
      <c r="O15" s="510"/>
      <c r="P15" s="510"/>
      <c r="Q15" s="510"/>
      <c r="R15" s="515"/>
      <c r="S15" s="516"/>
      <c r="T15" s="517"/>
      <c r="U15" s="520"/>
      <c r="V15" s="520"/>
    </row>
    <row r="16" spans="1:22" ht="21.75" customHeight="1">
      <c r="A16" s="82"/>
      <c r="B16" s="493" t="s">
        <v>37</v>
      </c>
      <c r="C16" s="493"/>
      <c r="D16" s="493"/>
      <c r="E16" s="493"/>
      <c r="F16" s="493"/>
      <c r="G16" s="493"/>
      <c r="H16" s="494"/>
      <c r="I16" s="138">
        <v>0</v>
      </c>
      <c r="J16" s="139"/>
      <c r="K16" s="128"/>
      <c r="L16" s="128"/>
      <c r="M16" s="128"/>
      <c r="N16" s="128"/>
      <c r="O16" s="511"/>
      <c r="P16" s="511"/>
      <c r="Q16" s="511"/>
      <c r="R16" s="160"/>
      <c r="S16" s="161"/>
      <c r="T16" s="162"/>
      <c r="U16" s="163"/>
      <c r="V16" s="163"/>
    </row>
    <row r="17" spans="1:22" ht="21.75" customHeight="1">
      <c r="A17" s="89"/>
      <c r="B17" s="493" t="s">
        <v>38</v>
      </c>
      <c r="C17" s="493"/>
      <c r="D17" s="493"/>
      <c r="E17" s="493"/>
      <c r="F17" s="493"/>
      <c r="G17" s="493"/>
      <c r="H17" s="494"/>
      <c r="I17" s="138">
        <v>0</v>
      </c>
      <c r="J17" s="139"/>
      <c r="K17" s="128"/>
      <c r="L17" s="128"/>
      <c r="M17" s="128"/>
      <c r="N17" s="128"/>
      <c r="O17" s="129"/>
      <c r="P17" s="129"/>
      <c r="Q17" s="129"/>
      <c r="R17" s="160"/>
      <c r="S17" s="161"/>
      <c r="T17" s="162"/>
      <c r="U17" s="163"/>
      <c r="V17" s="163"/>
    </row>
    <row r="18" spans="1:22" ht="21.75" customHeight="1">
      <c r="A18" s="89"/>
      <c r="B18" s="493" t="s">
        <v>39</v>
      </c>
      <c r="C18" s="493"/>
      <c r="D18" s="493"/>
      <c r="E18" s="493"/>
      <c r="F18" s="493"/>
      <c r="G18" s="493"/>
      <c r="H18" s="494"/>
      <c r="I18" s="138">
        <v>6</v>
      </c>
      <c r="J18" s="139"/>
      <c r="K18" s="128"/>
      <c r="L18" s="128"/>
      <c r="M18" s="128"/>
      <c r="N18" s="128"/>
      <c r="O18" s="129"/>
      <c r="P18" s="129"/>
      <c r="Q18" s="129"/>
      <c r="R18" s="160"/>
      <c r="S18" s="161"/>
      <c r="T18" s="162"/>
      <c r="U18" s="163"/>
      <c r="V18" s="163"/>
    </row>
    <row r="19" spans="1:22" ht="21.75" customHeight="1">
      <c r="A19" s="92"/>
      <c r="B19" s="495" t="s">
        <v>40</v>
      </c>
      <c r="C19" s="495"/>
      <c r="D19" s="495"/>
      <c r="E19" s="495"/>
      <c r="F19" s="495"/>
      <c r="G19" s="495"/>
      <c r="H19" s="496"/>
      <c r="I19" s="140">
        <v>7</v>
      </c>
      <c r="J19" s="141"/>
      <c r="K19" s="142"/>
      <c r="L19" s="142"/>
      <c r="M19" s="142"/>
      <c r="N19" s="142"/>
      <c r="O19" s="143"/>
      <c r="P19" s="143"/>
      <c r="Q19" s="143"/>
      <c r="R19" s="170"/>
      <c r="S19" s="171"/>
      <c r="T19" s="172"/>
      <c r="U19" s="173"/>
      <c r="V19" s="173"/>
    </row>
    <row r="20" spans="1:22" ht="21.75" customHeight="1">
      <c r="A20" s="95" t="s">
        <v>13</v>
      </c>
      <c r="B20" s="96" t="s">
        <v>41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174"/>
      <c r="R20" s="175"/>
      <c r="S20" s="176"/>
      <c r="T20" s="177"/>
      <c r="U20" s="178"/>
      <c r="V20" s="179"/>
    </row>
    <row r="21" spans="1:22" ht="21.75" customHeight="1">
      <c r="A21" s="92"/>
      <c r="B21" s="98" t="s">
        <v>42</v>
      </c>
      <c r="C21" s="99"/>
      <c r="D21" s="99"/>
      <c r="E21" s="9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521"/>
      <c r="R21" s="181"/>
      <c r="S21" s="182"/>
      <c r="T21" s="183"/>
      <c r="U21" s="184"/>
      <c r="V21" s="185"/>
    </row>
    <row r="22" spans="1:22" ht="21.75" customHeight="1">
      <c r="A22" s="486" t="s">
        <v>23</v>
      </c>
      <c r="B22" s="101" t="s">
        <v>43</v>
      </c>
      <c r="C22" s="101"/>
      <c r="D22" s="101"/>
      <c r="E22" s="101"/>
      <c r="F22" s="101"/>
      <c r="G22" s="102"/>
      <c r="H22" s="102"/>
      <c r="I22" s="102"/>
      <c r="J22" s="144" t="s">
        <v>44</v>
      </c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21.75" customHeight="1">
      <c r="A23" s="497" t="s">
        <v>23</v>
      </c>
      <c r="B23" s="104" t="s">
        <v>45</v>
      </c>
      <c r="C23" s="104"/>
      <c r="D23" s="104"/>
      <c r="E23" s="104"/>
      <c r="F23" s="104"/>
      <c r="G23" s="105"/>
      <c r="H23" s="105"/>
      <c r="I23" s="105"/>
      <c r="J23" s="77" t="s">
        <v>46</v>
      </c>
      <c r="K23" s="77"/>
      <c r="L23" s="77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" ht="15.75" customHeight="1">
      <c r="A24" s="498"/>
      <c r="B24" s="107"/>
    </row>
    <row r="25" spans="1:23" s="64" customFormat="1" ht="21.75" customHeight="1">
      <c r="A25" s="108"/>
      <c r="B25" s="108"/>
      <c r="C25" s="108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65"/>
      <c r="O25" s="65"/>
      <c r="P25" s="148"/>
      <c r="Q25" s="148"/>
      <c r="R25" s="108"/>
      <c r="S25" s="108"/>
      <c r="T25" s="108"/>
      <c r="U25" s="108"/>
      <c r="V25" s="108"/>
      <c r="W25" s="108"/>
    </row>
    <row r="26" spans="1:23" ht="21">
      <c r="A26" s="108"/>
      <c r="B26" s="108"/>
      <c r="C26" s="108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P26" s="148"/>
      <c r="Q26" s="148"/>
      <c r="R26" s="108"/>
      <c r="S26" s="108"/>
      <c r="T26" s="108"/>
      <c r="U26" s="108"/>
      <c r="V26" s="108"/>
      <c r="W26" s="108"/>
    </row>
    <row r="27" spans="1:23" ht="21">
      <c r="A27" s="108"/>
      <c r="B27" s="108"/>
      <c r="C27" s="108"/>
      <c r="D27" s="111"/>
      <c r="E27" s="111"/>
      <c r="F27" s="111"/>
      <c r="G27" s="111"/>
      <c r="H27" s="111"/>
      <c r="I27" s="111"/>
      <c r="K27" s="110"/>
      <c r="L27" s="110"/>
      <c r="M27" s="110"/>
      <c r="N27" s="110"/>
      <c r="O27" s="110"/>
      <c r="P27" s="148"/>
      <c r="Q27" s="148"/>
      <c r="R27" s="186"/>
      <c r="S27" s="186"/>
      <c r="T27" s="186"/>
      <c r="U27" s="186"/>
      <c r="V27" s="186"/>
      <c r="W27" s="186"/>
    </row>
    <row r="28" spans="1:23" ht="13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49"/>
      <c r="L28" s="149"/>
      <c r="M28" s="149"/>
      <c r="N28" s="149"/>
      <c r="O28" s="149"/>
      <c r="P28" s="148"/>
      <c r="Q28" s="148"/>
      <c r="R28" s="186"/>
      <c r="S28" s="186"/>
      <c r="T28" s="186"/>
      <c r="U28" s="186"/>
      <c r="V28" s="186"/>
      <c r="W28" s="186"/>
    </row>
    <row r="29" spans="1:23" ht="21">
      <c r="A29" s="108"/>
      <c r="B29" s="108"/>
      <c r="C29" s="108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P29" s="148"/>
      <c r="Q29" s="148"/>
      <c r="R29" s="113"/>
      <c r="S29" s="113"/>
      <c r="T29" s="113"/>
      <c r="U29" s="113"/>
      <c r="V29" s="113"/>
      <c r="W29" s="113"/>
    </row>
    <row r="30" spans="1:17" ht="21">
      <c r="A30" s="108"/>
      <c r="B30" s="108"/>
      <c r="C30" s="10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P30" s="148"/>
      <c r="Q30" s="148"/>
    </row>
    <row r="31" spans="1:23" ht="21">
      <c r="A31" s="113"/>
      <c r="B31" s="113"/>
      <c r="C31" s="113"/>
      <c r="D31" s="114"/>
      <c r="E31" s="114"/>
      <c r="F31" s="114"/>
      <c r="G31" s="114"/>
      <c r="H31" s="114"/>
      <c r="I31" s="114"/>
      <c r="K31" s="116"/>
      <c r="L31" s="116"/>
      <c r="M31" s="116"/>
      <c r="N31" s="116"/>
      <c r="O31" s="116"/>
      <c r="P31" s="148"/>
      <c r="Q31" s="148"/>
      <c r="R31" s="186"/>
      <c r="S31" s="186"/>
      <c r="T31" s="186"/>
      <c r="U31" s="186"/>
      <c r="V31" s="186"/>
      <c r="W31" s="186"/>
    </row>
    <row r="32" spans="1:23" ht="21">
      <c r="A32" s="113"/>
      <c r="B32" s="113"/>
      <c r="C32" s="113"/>
      <c r="D32" s="113"/>
      <c r="E32" s="113"/>
      <c r="F32" s="113"/>
      <c r="G32" s="116"/>
      <c r="H32" s="116"/>
      <c r="I32" s="116"/>
      <c r="J32" s="116"/>
      <c r="K32" s="116"/>
      <c r="L32" s="116"/>
      <c r="M32" s="116"/>
      <c r="N32" s="116"/>
      <c r="O32" s="116"/>
      <c r="P32" s="148"/>
      <c r="Q32" s="148"/>
      <c r="R32" s="186"/>
      <c r="S32" s="186"/>
      <c r="T32" s="186"/>
      <c r="U32" s="186"/>
      <c r="V32" s="186"/>
      <c r="W32" s="186"/>
    </row>
    <row r="33" spans="1:22" ht="21">
      <c r="A33" s="108"/>
      <c r="B33" s="108"/>
      <c r="C33" s="108"/>
      <c r="D33" s="110"/>
      <c r="E33" s="110"/>
      <c r="F33" s="110"/>
      <c r="G33" s="110"/>
      <c r="H33" s="110"/>
      <c r="I33" s="110"/>
      <c r="J33" s="110"/>
      <c r="K33" s="110"/>
      <c r="L33" s="110"/>
      <c r="M33" s="108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3" ht="21">
      <c r="A34" s="108"/>
      <c r="B34" s="108"/>
      <c r="C34" s="108"/>
      <c r="D34" s="110"/>
      <c r="E34" s="110"/>
      <c r="F34" s="110"/>
      <c r="G34" s="110"/>
      <c r="H34" s="110"/>
      <c r="I34" s="110"/>
      <c r="J34" s="110"/>
      <c r="K34" s="110"/>
      <c r="L34" s="110"/>
      <c r="M34" s="108"/>
      <c r="N34" s="116"/>
      <c r="O34" s="116"/>
      <c r="P34" s="116"/>
      <c r="Q34" s="116"/>
      <c r="R34" s="116"/>
      <c r="S34" s="116"/>
      <c r="T34" s="116"/>
      <c r="U34" s="116"/>
      <c r="V34" s="116"/>
      <c r="W34" s="116"/>
    </row>
    <row r="35" spans="1:23" ht="21">
      <c r="A35" s="108"/>
      <c r="B35" s="108"/>
      <c r="C35" s="113"/>
      <c r="D35" s="114"/>
      <c r="E35" s="114"/>
      <c r="F35" s="114"/>
      <c r="G35" s="114"/>
      <c r="H35" s="114"/>
      <c r="I35" s="116"/>
      <c r="L35" s="116"/>
      <c r="M35" s="113"/>
      <c r="N35" s="113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3:23" ht="21">
      <c r="C36" s="113"/>
      <c r="D36" s="113"/>
      <c r="E36" s="117"/>
      <c r="F36" s="117"/>
      <c r="G36" s="117"/>
      <c r="H36" s="117"/>
      <c r="I36" s="117"/>
      <c r="K36" s="117"/>
      <c r="L36" s="117"/>
      <c r="M36" s="117"/>
      <c r="N36" s="117"/>
      <c r="O36" s="148"/>
      <c r="P36" s="148"/>
      <c r="Q36" s="187"/>
      <c r="R36" s="187"/>
      <c r="S36" s="187"/>
      <c r="U36" s="187"/>
      <c r="V36" s="187"/>
      <c r="W36" s="187"/>
    </row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</sheetData>
  <sheetProtection/>
  <mergeCells count="90">
    <mergeCell ref="U1:V1"/>
    <mergeCell ref="A2:V2"/>
    <mergeCell ref="A3:V3"/>
    <mergeCell ref="B4:D4"/>
    <mergeCell ref="E4:V4"/>
    <mergeCell ref="B5:D5"/>
    <mergeCell ref="E5:V5"/>
    <mergeCell ref="B6:D6"/>
    <mergeCell ref="E6:V6"/>
    <mergeCell ref="B7:H7"/>
    <mergeCell ref="I7:V7"/>
    <mergeCell ref="B8:P8"/>
    <mergeCell ref="Q8:V8"/>
    <mergeCell ref="J9:K9"/>
    <mergeCell ref="N9:V9"/>
    <mergeCell ref="F10:L10"/>
    <mergeCell ref="B11:J11"/>
    <mergeCell ref="K11:N11"/>
    <mergeCell ref="O11:Q11"/>
    <mergeCell ref="R11:T11"/>
    <mergeCell ref="U11:V11"/>
    <mergeCell ref="K12:N12"/>
    <mergeCell ref="O12:Q12"/>
    <mergeCell ref="R12:T12"/>
    <mergeCell ref="U12:V12"/>
    <mergeCell ref="K13:N13"/>
    <mergeCell ref="O13:Q13"/>
    <mergeCell ref="R13:T13"/>
    <mergeCell ref="U13:V13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H19"/>
    <mergeCell ref="I19:J19"/>
    <mergeCell ref="K19:N19"/>
    <mergeCell ref="O19:Q19"/>
    <mergeCell ref="R19:T19"/>
    <mergeCell ref="U19:V19"/>
    <mergeCell ref="B20:Q20"/>
    <mergeCell ref="R20:T20"/>
    <mergeCell ref="U20:V20"/>
    <mergeCell ref="B21:E21"/>
    <mergeCell ref="F21:Q21"/>
    <mergeCell ref="R21:T21"/>
    <mergeCell ref="U21:V21"/>
    <mergeCell ref="B22:F22"/>
    <mergeCell ref="G22:I22"/>
    <mergeCell ref="J22:L22"/>
    <mergeCell ref="M22:V22"/>
    <mergeCell ref="B23:F23"/>
    <mergeCell ref="G23:I23"/>
    <mergeCell ref="J23:L23"/>
    <mergeCell ref="M23:V23"/>
    <mergeCell ref="A25:B25"/>
    <mergeCell ref="R25:U25"/>
    <mergeCell ref="V25:W25"/>
    <mergeCell ref="A26:B26"/>
    <mergeCell ref="A27:B27"/>
    <mergeCell ref="D27:I27"/>
    <mergeCell ref="A28:B28"/>
    <mergeCell ref="A29:B29"/>
    <mergeCell ref="A30:B30"/>
    <mergeCell ref="D31:I31"/>
    <mergeCell ref="A33:B33"/>
    <mergeCell ref="A34:B34"/>
    <mergeCell ref="D35:H35"/>
  </mergeCells>
  <printOptions horizontalCentered="1"/>
  <pageMargins left="0.25" right="0.25" top="0.75" bottom="0.75" header="0.3" footer="0.3"/>
  <pageSetup firstPageNumber="2" useFirstPageNumber="1" horizontalDpi="600" verticalDpi="600" orientation="portrait" paperSize="9" scale="98"/>
  <headerFooter scaleWithDoc="0" alignWithMargins="0">
    <oddFooter xml:space="preserve">&amp;L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R301"/>
  <sheetViews>
    <sheetView showGridLines="0" view="pageBreakPreview" zoomScaleSheetLayoutView="100" workbookViewId="0" topLeftCell="A1">
      <pane ySplit="5" topLeftCell="A291" activePane="bottomLeft" state="frozen"/>
      <selection pane="bottomLeft" activeCell="J297" sqref="J297"/>
    </sheetView>
  </sheetViews>
  <sheetFormatPr defaultColWidth="9.140625" defaultRowHeight="21.75"/>
  <cols>
    <col min="1" max="1" width="5.57421875" style="266" customWidth="1"/>
    <col min="2" max="2" width="4.8515625" style="266" customWidth="1"/>
    <col min="3" max="3" width="48.421875" style="267" customWidth="1"/>
    <col min="4" max="4" width="9.140625" style="266" customWidth="1"/>
    <col min="5" max="5" width="5.57421875" style="266" bestFit="1" customWidth="1"/>
    <col min="6" max="6" width="13.00390625" style="268" customWidth="1"/>
    <col min="7" max="7" width="14.8515625" style="268" customWidth="1"/>
    <col min="8" max="8" width="13.421875" style="268" customWidth="1"/>
    <col min="9" max="9" width="14.00390625" style="268" customWidth="1"/>
    <col min="10" max="10" width="14.8515625" style="268" customWidth="1"/>
    <col min="11" max="11" width="9.8515625" style="266" customWidth="1"/>
    <col min="12" max="12" width="13.421875" style="269" customWidth="1"/>
    <col min="13" max="13" width="43.421875" style="266" bestFit="1" customWidth="1"/>
    <col min="14" max="15" width="9.140625" style="266" customWidth="1"/>
    <col min="16" max="17" width="9.140625" style="269" customWidth="1"/>
    <col min="18" max="16384" width="9.140625" style="266" customWidth="1"/>
  </cols>
  <sheetData>
    <row r="1" spans="1:17" s="1" customFormat="1" ht="18">
      <c r="A1" s="270" t="s">
        <v>47</v>
      </c>
      <c r="B1" s="270"/>
      <c r="C1" s="270"/>
      <c r="D1" s="270"/>
      <c r="E1" s="271"/>
      <c r="F1" s="272"/>
      <c r="G1" s="7"/>
      <c r="H1" s="7"/>
      <c r="I1" s="7"/>
      <c r="J1" s="7"/>
      <c r="K1" s="52"/>
      <c r="L1" s="354"/>
      <c r="P1" s="219"/>
      <c r="Q1" s="219"/>
    </row>
    <row r="2" spans="1:17" s="1" customFormat="1" ht="18">
      <c r="A2" s="273" t="s">
        <v>48</v>
      </c>
      <c r="B2" s="273"/>
      <c r="C2" s="273"/>
      <c r="D2" s="273"/>
      <c r="E2" s="274"/>
      <c r="F2" s="275" t="s">
        <v>4</v>
      </c>
      <c r="G2" s="11" t="str">
        <f>'ปร.6'!C4</f>
        <v>RMUTTO-BP-10-2566</v>
      </c>
      <c r="H2" s="11"/>
      <c r="I2" s="11" t="s">
        <v>29</v>
      </c>
      <c r="J2" s="271"/>
      <c r="K2" s="355"/>
      <c r="L2" s="355"/>
      <c r="P2" s="219"/>
      <c r="Q2" s="219"/>
    </row>
    <row r="3" spans="1:18" s="1" customFormat="1" ht="18">
      <c r="A3" s="276" t="s">
        <v>49</v>
      </c>
      <c r="B3" s="276"/>
      <c r="C3" s="276"/>
      <c r="D3" s="276"/>
      <c r="E3" s="276"/>
      <c r="F3" s="277" t="s">
        <v>18</v>
      </c>
      <c r="G3" s="277"/>
      <c r="H3" s="278"/>
      <c r="I3" s="278"/>
      <c r="J3" s="277"/>
      <c r="K3" s="356"/>
      <c r="L3" s="357"/>
      <c r="P3" s="358"/>
      <c r="Q3" s="358"/>
      <c r="R3" s="293"/>
    </row>
    <row r="4" spans="1:14" ht="21" customHeight="1">
      <c r="A4" s="279" t="s">
        <v>9</v>
      </c>
      <c r="B4" s="280"/>
      <c r="C4" s="281" t="s">
        <v>10</v>
      </c>
      <c r="D4" s="282" t="s">
        <v>50</v>
      </c>
      <c r="E4" s="282" t="s">
        <v>51</v>
      </c>
      <c r="F4" s="283" t="s">
        <v>52</v>
      </c>
      <c r="G4" s="283"/>
      <c r="H4" s="283" t="s">
        <v>53</v>
      </c>
      <c r="I4" s="283"/>
      <c r="J4" s="359" t="s">
        <v>54</v>
      </c>
      <c r="K4" s="282" t="s">
        <v>12</v>
      </c>
      <c r="L4" s="354"/>
      <c r="N4" s="266">
        <f>0.15*100</f>
        <v>15</v>
      </c>
    </row>
    <row r="5" spans="1:12" ht="18">
      <c r="A5" s="284"/>
      <c r="B5" s="285"/>
      <c r="C5" s="286"/>
      <c r="D5" s="287"/>
      <c r="E5" s="287"/>
      <c r="F5" s="288" t="s">
        <v>55</v>
      </c>
      <c r="G5" s="288" t="s">
        <v>56</v>
      </c>
      <c r="H5" s="288" t="s">
        <v>55</v>
      </c>
      <c r="I5" s="288" t="s">
        <v>56</v>
      </c>
      <c r="J5" s="360"/>
      <c r="K5" s="287"/>
      <c r="L5" s="354"/>
    </row>
    <row r="6" spans="1:17" s="260" customFormat="1" ht="21.75" customHeight="1">
      <c r="A6" s="289"/>
      <c r="B6" s="290"/>
      <c r="C6" s="291" t="s">
        <v>57</v>
      </c>
      <c r="D6" s="292"/>
      <c r="E6" s="293"/>
      <c r="F6" s="294"/>
      <c r="G6" s="294"/>
      <c r="H6" s="294"/>
      <c r="I6" s="294"/>
      <c r="J6" s="294"/>
      <c r="K6" s="361"/>
      <c r="L6" s="362"/>
      <c r="P6" s="358"/>
      <c r="Q6" s="358"/>
    </row>
    <row r="7" spans="1:17" s="261" customFormat="1" ht="21.75" customHeight="1">
      <c r="A7" s="295">
        <v>1</v>
      </c>
      <c r="B7" s="296"/>
      <c r="C7" s="297" t="s">
        <v>58</v>
      </c>
      <c r="D7" s="298">
        <v>1</v>
      </c>
      <c r="E7" s="299" t="s">
        <v>59</v>
      </c>
      <c r="F7" s="300"/>
      <c r="G7" s="294"/>
      <c r="H7" s="294"/>
      <c r="I7" s="294"/>
      <c r="J7" s="294"/>
      <c r="K7" s="361"/>
      <c r="L7" s="357"/>
      <c r="P7" s="269"/>
      <c r="Q7" s="269"/>
    </row>
    <row r="8" spans="1:17" s="261" customFormat="1" ht="21.75" customHeight="1">
      <c r="A8" s="295">
        <v>2</v>
      </c>
      <c r="B8" s="296"/>
      <c r="C8" s="297" t="s">
        <v>60</v>
      </c>
      <c r="D8" s="298">
        <v>1</v>
      </c>
      <c r="E8" s="299" t="s">
        <v>59</v>
      </c>
      <c r="F8" s="300"/>
      <c r="G8" s="294"/>
      <c r="H8" s="294"/>
      <c r="I8" s="294"/>
      <c r="J8" s="294"/>
      <c r="K8" s="361"/>
      <c r="L8" s="363"/>
      <c r="P8" s="269"/>
      <c r="Q8" s="269"/>
    </row>
    <row r="9" spans="1:17" s="260" customFormat="1" ht="21.75" customHeight="1">
      <c r="A9" s="295">
        <v>3</v>
      </c>
      <c r="B9" s="296"/>
      <c r="C9" s="297" t="s">
        <v>61</v>
      </c>
      <c r="D9" s="298">
        <v>1</v>
      </c>
      <c r="E9" s="299" t="s">
        <v>59</v>
      </c>
      <c r="F9" s="300"/>
      <c r="G9" s="294"/>
      <c r="H9" s="294"/>
      <c r="I9" s="294"/>
      <c r="J9" s="294"/>
      <c r="K9" s="361"/>
      <c r="L9" s="357"/>
      <c r="P9" s="358"/>
      <c r="Q9" s="358"/>
    </row>
    <row r="10" spans="1:17" s="260" customFormat="1" ht="21.75" customHeight="1">
      <c r="A10" s="295">
        <v>4</v>
      </c>
      <c r="B10" s="301"/>
      <c r="C10" s="297" t="s">
        <v>62</v>
      </c>
      <c r="D10" s="292">
        <v>1</v>
      </c>
      <c r="E10" s="299" t="s">
        <v>59</v>
      </c>
      <c r="F10" s="294"/>
      <c r="G10" s="294"/>
      <c r="H10" s="294"/>
      <c r="I10" s="294"/>
      <c r="J10" s="294"/>
      <c r="K10" s="361"/>
      <c r="L10" s="362"/>
      <c r="P10" s="358"/>
      <c r="Q10" s="358"/>
    </row>
    <row r="11" spans="1:17" s="260" customFormat="1" ht="21.75" customHeight="1">
      <c r="A11" s="295">
        <v>5</v>
      </c>
      <c r="B11" s="301"/>
      <c r="C11" s="297" t="s">
        <v>63</v>
      </c>
      <c r="D11" s="292">
        <v>1</v>
      </c>
      <c r="E11" s="299" t="s">
        <v>59</v>
      </c>
      <c r="F11" s="294"/>
      <c r="G11" s="294"/>
      <c r="H11" s="294"/>
      <c r="I11" s="294"/>
      <c r="J11" s="294"/>
      <c r="K11" s="361"/>
      <c r="L11" s="362"/>
      <c r="P11" s="358"/>
      <c r="Q11" s="358"/>
    </row>
    <row r="12" spans="1:17" s="260" customFormat="1" ht="21.75" customHeight="1">
      <c r="A12" s="295">
        <v>6</v>
      </c>
      <c r="B12" s="301"/>
      <c r="C12" s="302" t="s">
        <v>64</v>
      </c>
      <c r="D12" s="292">
        <v>1</v>
      </c>
      <c r="E12" s="299" t="s">
        <v>59</v>
      </c>
      <c r="F12" s="294"/>
      <c r="G12" s="294"/>
      <c r="H12" s="294"/>
      <c r="I12" s="294"/>
      <c r="J12" s="294"/>
      <c r="K12" s="361"/>
      <c r="L12" s="362"/>
      <c r="P12" s="358"/>
      <c r="Q12" s="358"/>
    </row>
    <row r="13" spans="1:17" s="260" customFormat="1" ht="21.75" customHeight="1">
      <c r="A13" s="295">
        <v>7</v>
      </c>
      <c r="B13" s="301"/>
      <c r="C13" s="302" t="s">
        <v>65</v>
      </c>
      <c r="D13" s="292">
        <v>1</v>
      </c>
      <c r="E13" s="299" t="s">
        <v>59</v>
      </c>
      <c r="F13" s="294"/>
      <c r="G13" s="294"/>
      <c r="H13" s="294"/>
      <c r="I13" s="294"/>
      <c r="J13" s="294"/>
      <c r="K13" s="361"/>
      <c r="L13" s="362"/>
      <c r="P13" s="358"/>
      <c r="Q13" s="358"/>
    </row>
    <row r="14" spans="1:17" s="260" customFormat="1" ht="21.75" customHeight="1">
      <c r="A14" s="295">
        <v>8</v>
      </c>
      <c r="B14" s="301"/>
      <c r="C14" s="302" t="s">
        <v>66</v>
      </c>
      <c r="D14" s="292">
        <v>1</v>
      </c>
      <c r="E14" s="299" t="s">
        <v>59</v>
      </c>
      <c r="F14" s="294"/>
      <c r="G14" s="294"/>
      <c r="H14" s="294"/>
      <c r="I14" s="294"/>
      <c r="J14" s="294"/>
      <c r="K14" s="361"/>
      <c r="L14" s="362"/>
      <c r="P14" s="358"/>
      <c r="Q14" s="358"/>
    </row>
    <row r="15" spans="1:17" s="260" customFormat="1" ht="21.75" customHeight="1">
      <c r="A15" s="295">
        <v>9</v>
      </c>
      <c r="B15" s="301"/>
      <c r="C15" s="302" t="s">
        <v>67</v>
      </c>
      <c r="D15" s="292">
        <v>1</v>
      </c>
      <c r="E15" s="299" t="s">
        <v>59</v>
      </c>
      <c r="F15" s="294"/>
      <c r="G15" s="294"/>
      <c r="H15" s="294"/>
      <c r="I15" s="294"/>
      <c r="J15" s="294"/>
      <c r="K15" s="361"/>
      <c r="L15" s="362"/>
      <c r="P15" s="358"/>
      <c r="Q15" s="358"/>
    </row>
    <row r="16" spans="1:17" s="260" customFormat="1" ht="21.75" customHeight="1">
      <c r="A16" s="303">
        <v>10</v>
      </c>
      <c r="B16" s="304"/>
      <c r="C16" s="302" t="s">
        <v>68</v>
      </c>
      <c r="D16" s="292">
        <v>1</v>
      </c>
      <c r="E16" s="299" t="s">
        <v>59</v>
      </c>
      <c r="F16" s="294"/>
      <c r="G16" s="294"/>
      <c r="H16" s="294"/>
      <c r="I16" s="294"/>
      <c r="J16" s="294"/>
      <c r="K16" s="306"/>
      <c r="L16" s="362"/>
      <c r="P16" s="358"/>
      <c r="Q16" s="358"/>
    </row>
    <row r="17" spans="1:17" s="260" customFormat="1" ht="21.75" customHeight="1">
      <c r="A17" s="303">
        <v>11</v>
      </c>
      <c r="B17" s="304"/>
      <c r="C17" s="305" t="s">
        <v>69</v>
      </c>
      <c r="D17" s="306">
        <v>1</v>
      </c>
      <c r="E17" s="299" t="s">
        <v>59</v>
      </c>
      <c r="F17" s="294"/>
      <c r="G17" s="294"/>
      <c r="H17" s="294"/>
      <c r="I17" s="294"/>
      <c r="J17" s="294"/>
      <c r="K17" s="298"/>
      <c r="L17" s="362"/>
      <c r="P17" s="358"/>
      <c r="Q17" s="358"/>
    </row>
    <row r="18" spans="1:17" s="260" customFormat="1" ht="21.75" customHeight="1">
      <c r="A18" s="303">
        <v>12</v>
      </c>
      <c r="B18" s="304"/>
      <c r="C18" s="305" t="s">
        <v>70</v>
      </c>
      <c r="D18" s="306">
        <v>1</v>
      </c>
      <c r="E18" s="299" t="s">
        <v>59</v>
      </c>
      <c r="F18" s="294"/>
      <c r="G18" s="294"/>
      <c r="H18" s="294"/>
      <c r="I18" s="294"/>
      <c r="J18" s="294"/>
      <c r="K18" s="298"/>
      <c r="L18" s="362"/>
      <c r="P18" s="358"/>
      <c r="Q18" s="358"/>
    </row>
    <row r="19" spans="1:17" s="260" customFormat="1" ht="21.75" customHeight="1">
      <c r="A19" s="303"/>
      <c r="B19" s="304"/>
      <c r="C19" s="305"/>
      <c r="D19" s="306"/>
      <c r="E19" s="307"/>
      <c r="F19" s="294"/>
      <c r="G19" s="294"/>
      <c r="H19" s="294"/>
      <c r="I19" s="294"/>
      <c r="J19" s="294"/>
      <c r="K19" s="298"/>
      <c r="L19" s="362"/>
      <c r="P19" s="358"/>
      <c r="Q19" s="358"/>
    </row>
    <row r="20" spans="1:17" s="260" customFormat="1" ht="21.75" customHeight="1">
      <c r="A20" s="303"/>
      <c r="B20" s="304"/>
      <c r="C20" s="305"/>
      <c r="D20" s="306"/>
      <c r="E20" s="307"/>
      <c r="F20" s="294"/>
      <c r="G20" s="294"/>
      <c r="H20" s="294"/>
      <c r="I20" s="294"/>
      <c r="J20" s="294"/>
      <c r="K20" s="298"/>
      <c r="L20" s="362"/>
      <c r="P20" s="358"/>
      <c r="Q20" s="358"/>
    </row>
    <row r="21" spans="1:17" s="260" customFormat="1" ht="21.75" customHeight="1">
      <c r="A21" s="303"/>
      <c r="B21" s="304"/>
      <c r="C21" s="305"/>
      <c r="D21" s="306"/>
      <c r="E21" s="307"/>
      <c r="F21" s="294"/>
      <c r="G21" s="294"/>
      <c r="H21" s="294"/>
      <c r="I21" s="294"/>
      <c r="J21" s="294"/>
      <c r="K21" s="298"/>
      <c r="L21" s="362"/>
      <c r="P21" s="358"/>
      <c r="Q21" s="358"/>
    </row>
    <row r="22" spans="1:17" s="260" customFormat="1" ht="21.75" customHeight="1">
      <c r="A22" s="303"/>
      <c r="B22" s="304"/>
      <c r="C22" s="305"/>
      <c r="D22" s="306"/>
      <c r="E22" s="307"/>
      <c r="F22" s="294"/>
      <c r="G22" s="294"/>
      <c r="H22" s="294"/>
      <c r="I22" s="294"/>
      <c r="J22" s="294"/>
      <c r="K22" s="306"/>
      <c r="L22" s="362"/>
      <c r="P22" s="358"/>
      <c r="Q22" s="358"/>
    </row>
    <row r="23" spans="1:17" s="260" customFormat="1" ht="21.75" customHeight="1">
      <c r="A23" s="308"/>
      <c r="B23" s="309"/>
      <c r="C23" s="310"/>
      <c r="D23" s="311"/>
      <c r="E23" s="312"/>
      <c r="F23" s="313"/>
      <c r="G23" s="313"/>
      <c r="H23" s="313"/>
      <c r="I23" s="313"/>
      <c r="J23" s="313"/>
      <c r="K23" s="311"/>
      <c r="L23" s="362"/>
      <c r="P23" s="358"/>
      <c r="Q23" s="358"/>
    </row>
    <row r="24" spans="1:18" s="260" customFormat="1" ht="21.75" customHeight="1">
      <c r="A24" s="314"/>
      <c r="B24" s="315"/>
      <c r="C24" s="316" t="s">
        <v>71</v>
      </c>
      <c r="D24" s="317"/>
      <c r="E24" s="318"/>
      <c r="F24" s="319"/>
      <c r="G24" s="319"/>
      <c r="H24" s="319"/>
      <c r="I24" s="319"/>
      <c r="J24" s="319"/>
      <c r="K24" s="317"/>
      <c r="L24" s="362"/>
      <c r="N24" s="364"/>
      <c r="O24" s="364"/>
      <c r="P24" s="358"/>
      <c r="Q24" s="358"/>
      <c r="R24" s="364"/>
    </row>
    <row r="25" spans="1:17" ht="18">
      <c r="A25" s="320">
        <v>1</v>
      </c>
      <c r="B25" s="321"/>
      <c r="C25" s="322" t="s">
        <v>72</v>
      </c>
      <c r="D25" s="323"/>
      <c r="E25" s="324"/>
      <c r="F25" s="325"/>
      <c r="G25" s="325"/>
      <c r="H25" s="325"/>
      <c r="I25" s="325"/>
      <c r="J25" s="325"/>
      <c r="K25" s="365"/>
      <c r="L25" s="354"/>
      <c r="P25" s="266"/>
      <c r="Q25" s="266"/>
    </row>
    <row r="26" spans="1:17" ht="18">
      <c r="A26" s="326">
        <v>1.1</v>
      </c>
      <c r="B26" s="327"/>
      <c r="C26" s="328" t="s">
        <v>73</v>
      </c>
      <c r="D26" s="329"/>
      <c r="E26" s="330"/>
      <c r="F26" s="331"/>
      <c r="G26" s="332"/>
      <c r="H26" s="332"/>
      <c r="I26" s="332"/>
      <c r="J26" s="332"/>
      <c r="K26" s="366"/>
      <c r="L26" s="354"/>
      <c r="P26" s="266"/>
      <c r="Q26" s="266"/>
    </row>
    <row r="27" spans="1:17" ht="18">
      <c r="A27" s="326"/>
      <c r="B27" s="333" t="s">
        <v>74</v>
      </c>
      <c r="C27" s="334" t="s">
        <v>75</v>
      </c>
      <c r="D27" s="329"/>
      <c r="E27" s="330" t="s">
        <v>76</v>
      </c>
      <c r="F27" s="335"/>
      <c r="G27" s="332"/>
      <c r="H27" s="335"/>
      <c r="I27" s="332"/>
      <c r="J27" s="332"/>
      <c r="K27" s="367"/>
      <c r="L27" s="354"/>
      <c r="P27" s="266"/>
      <c r="Q27" s="266"/>
    </row>
    <row r="28" spans="1:17" ht="18">
      <c r="A28" s="326"/>
      <c r="B28" s="333" t="s">
        <v>77</v>
      </c>
      <c r="C28" s="334" t="s">
        <v>78</v>
      </c>
      <c r="D28" s="329"/>
      <c r="E28" s="330" t="s">
        <v>76</v>
      </c>
      <c r="F28" s="331"/>
      <c r="G28" s="332"/>
      <c r="H28" s="332"/>
      <c r="I28" s="332"/>
      <c r="J28" s="332"/>
      <c r="K28" s="367"/>
      <c r="L28" s="354"/>
      <c r="P28" s="266"/>
      <c r="Q28" s="266"/>
    </row>
    <row r="29" spans="1:17" ht="18">
      <c r="A29" s="326"/>
      <c r="B29" s="333" t="s">
        <v>79</v>
      </c>
      <c r="C29" s="334" t="s">
        <v>80</v>
      </c>
      <c r="D29" s="329"/>
      <c r="E29" s="330" t="s">
        <v>81</v>
      </c>
      <c r="F29" s="331"/>
      <c r="G29" s="332"/>
      <c r="H29" s="332"/>
      <c r="I29" s="332"/>
      <c r="J29" s="332"/>
      <c r="K29" s="367"/>
      <c r="L29" s="354"/>
      <c r="P29" s="266"/>
      <c r="Q29" s="266"/>
    </row>
    <row r="30" spans="1:17" ht="18">
      <c r="A30" s="326"/>
      <c r="B30" s="333" t="s">
        <v>82</v>
      </c>
      <c r="C30" s="334" t="s">
        <v>83</v>
      </c>
      <c r="D30" s="329"/>
      <c r="E30" s="330" t="s">
        <v>84</v>
      </c>
      <c r="F30" s="331"/>
      <c r="G30" s="332"/>
      <c r="H30" s="332"/>
      <c r="I30" s="332"/>
      <c r="J30" s="332"/>
      <c r="K30" s="367"/>
      <c r="L30" s="354"/>
      <c r="P30" s="266"/>
      <c r="Q30" s="266"/>
    </row>
    <row r="31" spans="1:17" ht="18.75">
      <c r="A31" s="326"/>
      <c r="B31" s="333" t="s">
        <v>85</v>
      </c>
      <c r="C31" s="334" t="s">
        <v>86</v>
      </c>
      <c r="D31" s="329"/>
      <c r="E31" s="330" t="s">
        <v>84</v>
      </c>
      <c r="F31" s="331"/>
      <c r="G31" s="332"/>
      <c r="H31" s="332"/>
      <c r="I31" s="332"/>
      <c r="J31" s="332"/>
      <c r="K31" s="367"/>
      <c r="L31" s="354"/>
      <c r="P31" s="266"/>
      <c r="Q31" s="266"/>
    </row>
    <row r="32" spans="1:18" ht="18.75">
      <c r="A32" s="336"/>
      <c r="B32" s="337"/>
      <c r="C32" s="338" t="s">
        <v>87</v>
      </c>
      <c r="D32" s="339"/>
      <c r="E32" s="340"/>
      <c r="F32" s="341"/>
      <c r="G32" s="342"/>
      <c r="H32" s="341"/>
      <c r="I32" s="342"/>
      <c r="J32" s="342"/>
      <c r="K32" s="368"/>
      <c r="L32" s="363"/>
      <c r="M32" s="369"/>
      <c r="N32" s="370"/>
      <c r="O32" s="371"/>
      <c r="R32" s="269"/>
    </row>
    <row r="33" spans="1:17" ht="18">
      <c r="A33" s="326">
        <v>2</v>
      </c>
      <c r="B33" s="327"/>
      <c r="C33" s="343" t="s">
        <v>88</v>
      </c>
      <c r="D33" s="329"/>
      <c r="E33" s="217"/>
      <c r="F33" s="222"/>
      <c r="G33" s="222"/>
      <c r="H33" s="222"/>
      <c r="I33" s="222"/>
      <c r="J33" s="372"/>
      <c r="K33" s="366"/>
      <c r="L33" s="354"/>
      <c r="P33" s="266"/>
      <c r="Q33" s="266"/>
    </row>
    <row r="34" spans="1:18" ht="21.75" customHeight="1">
      <c r="A34" s="326">
        <v>2.1</v>
      </c>
      <c r="B34" s="327"/>
      <c r="C34" s="328" t="s">
        <v>89</v>
      </c>
      <c r="D34" s="329"/>
      <c r="E34" s="217"/>
      <c r="F34" s="222"/>
      <c r="G34" s="222"/>
      <c r="H34" s="222"/>
      <c r="I34" s="222"/>
      <c r="J34" s="372"/>
      <c r="K34" s="366"/>
      <c r="L34" s="354">
        <f>20+20+192+20+45+25+60+40+40+40</f>
        <v>502</v>
      </c>
      <c r="M34" s="302"/>
      <c r="N34" s="230"/>
      <c r="O34" s="230"/>
      <c r="R34" s="269"/>
    </row>
    <row r="35" spans="1:18" ht="21.75" customHeight="1">
      <c r="A35" s="326"/>
      <c r="B35" s="333" t="s">
        <v>90</v>
      </c>
      <c r="C35" s="334" t="s">
        <v>91</v>
      </c>
      <c r="D35" s="329"/>
      <c r="E35" s="330" t="s">
        <v>76</v>
      </c>
      <c r="F35" s="218"/>
      <c r="G35" s="344"/>
      <c r="H35" s="218"/>
      <c r="I35" s="344"/>
      <c r="J35" s="344"/>
      <c r="K35" s="366"/>
      <c r="L35" s="354"/>
      <c r="M35" s="373"/>
      <c r="N35" s="374"/>
      <c r="O35" s="374"/>
      <c r="R35" s="269"/>
    </row>
    <row r="36" spans="1:15" ht="21.75" customHeight="1">
      <c r="A36" s="326"/>
      <c r="B36" s="333" t="s">
        <v>92</v>
      </c>
      <c r="C36" s="334" t="s">
        <v>93</v>
      </c>
      <c r="D36" s="329"/>
      <c r="E36" s="330" t="s">
        <v>76</v>
      </c>
      <c r="F36" s="218"/>
      <c r="G36" s="344"/>
      <c r="H36" s="218"/>
      <c r="I36" s="344"/>
      <c r="J36" s="344"/>
      <c r="K36" s="366"/>
      <c r="L36" s="354"/>
      <c r="M36" s="375"/>
      <c r="N36" s="376"/>
      <c r="O36" s="340"/>
    </row>
    <row r="37" spans="1:12" ht="18">
      <c r="A37" s="326"/>
      <c r="B37" s="333" t="s">
        <v>94</v>
      </c>
      <c r="C37" s="334" t="s">
        <v>95</v>
      </c>
      <c r="D37" s="329"/>
      <c r="E37" s="330" t="s">
        <v>76</v>
      </c>
      <c r="F37" s="218"/>
      <c r="G37" s="344"/>
      <c r="H37" s="218"/>
      <c r="I37" s="344"/>
      <c r="J37" s="344"/>
      <c r="K37" s="366"/>
      <c r="L37" s="354" t="e">
        <f>#REF!+D36+#REF!</f>
        <v>#REF!</v>
      </c>
    </row>
    <row r="38" spans="1:12" ht="18">
      <c r="A38" s="326">
        <v>2.2</v>
      </c>
      <c r="B38" s="327"/>
      <c r="C38" s="328" t="s">
        <v>96</v>
      </c>
      <c r="D38" s="329"/>
      <c r="E38" s="330"/>
      <c r="F38" s="218"/>
      <c r="G38" s="344"/>
      <c r="H38" s="218"/>
      <c r="I38" s="344"/>
      <c r="J38" s="344"/>
      <c r="K38" s="366"/>
      <c r="L38" s="354" t="e">
        <f>#REF!+D37+#REF!</f>
        <v>#REF!</v>
      </c>
    </row>
    <row r="39" spans="1:12" ht="18">
      <c r="A39" s="326"/>
      <c r="B39" s="333" t="s">
        <v>97</v>
      </c>
      <c r="C39" s="334" t="s">
        <v>93</v>
      </c>
      <c r="D39" s="329"/>
      <c r="E39" s="330" t="s">
        <v>76</v>
      </c>
      <c r="F39" s="218"/>
      <c r="G39" s="344"/>
      <c r="H39" s="218"/>
      <c r="I39" s="344"/>
      <c r="J39" s="344"/>
      <c r="K39" s="366"/>
      <c r="L39" s="354">
        <f>269*1.5</f>
        <v>403.5</v>
      </c>
    </row>
    <row r="40" spans="1:12" ht="18">
      <c r="A40" s="326"/>
      <c r="B40" s="333" t="s">
        <v>98</v>
      </c>
      <c r="C40" s="334" t="s">
        <v>99</v>
      </c>
      <c r="D40" s="329"/>
      <c r="E40" s="330" t="s">
        <v>76</v>
      </c>
      <c r="F40" s="218"/>
      <c r="G40" s="344"/>
      <c r="H40" s="218"/>
      <c r="I40" s="344"/>
      <c r="J40" s="344"/>
      <c r="K40" s="366"/>
      <c r="L40" s="354"/>
    </row>
    <row r="41" spans="1:12" ht="18">
      <c r="A41" s="326">
        <v>2.3</v>
      </c>
      <c r="B41" s="327"/>
      <c r="C41" s="328" t="s">
        <v>100</v>
      </c>
      <c r="D41" s="329"/>
      <c r="E41" s="330"/>
      <c r="F41" s="218"/>
      <c r="G41" s="344"/>
      <c r="H41" s="218"/>
      <c r="I41" s="344"/>
      <c r="J41" s="344"/>
      <c r="K41" s="366"/>
      <c r="L41" s="354">
        <f>3.7*1.15</f>
        <v>4.255</v>
      </c>
    </row>
    <row r="42" spans="1:12" ht="18">
      <c r="A42" s="326"/>
      <c r="B42" s="327" t="s">
        <v>101</v>
      </c>
      <c r="C42" s="345" t="s">
        <v>102</v>
      </c>
      <c r="D42" s="329"/>
      <c r="E42" s="330" t="s">
        <v>76</v>
      </c>
      <c r="F42" s="218"/>
      <c r="G42" s="344"/>
      <c r="H42" s="218"/>
      <c r="I42" s="344"/>
      <c r="J42" s="344"/>
      <c r="K42" s="366"/>
      <c r="L42" s="354"/>
    </row>
    <row r="43" spans="1:12" ht="18.75">
      <c r="A43" s="326"/>
      <c r="B43" s="327" t="s">
        <v>103</v>
      </c>
      <c r="C43" s="345" t="s">
        <v>104</v>
      </c>
      <c r="D43" s="329"/>
      <c r="E43" s="330" t="s">
        <v>76</v>
      </c>
      <c r="F43" s="218"/>
      <c r="G43" s="344"/>
      <c r="H43" s="218"/>
      <c r="I43" s="344"/>
      <c r="J43" s="344"/>
      <c r="K43" s="366"/>
      <c r="L43" s="354">
        <f>11.25*2</f>
        <v>22.5</v>
      </c>
    </row>
    <row r="44" spans="1:12" ht="18.75">
      <c r="A44" s="336"/>
      <c r="B44" s="337"/>
      <c r="C44" s="346" t="s">
        <v>105</v>
      </c>
      <c r="D44" s="339"/>
      <c r="E44" s="340"/>
      <c r="F44" s="347"/>
      <c r="G44" s="348"/>
      <c r="H44" s="347"/>
      <c r="I44" s="348"/>
      <c r="J44" s="348"/>
      <c r="K44" s="368"/>
      <c r="L44" s="354"/>
    </row>
    <row r="45" spans="1:12" ht="18">
      <c r="A45" s="320">
        <v>3</v>
      </c>
      <c r="B45" s="349"/>
      <c r="C45" s="343" t="s">
        <v>106</v>
      </c>
      <c r="D45" s="230"/>
      <c r="E45" s="230"/>
      <c r="F45" s="350"/>
      <c r="G45" s="350"/>
      <c r="H45" s="350"/>
      <c r="I45" s="350"/>
      <c r="J45" s="350"/>
      <c r="K45" s="377"/>
      <c r="L45" s="354">
        <f>11.25*2</f>
        <v>22.5</v>
      </c>
    </row>
    <row r="46" spans="1:12" ht="18">
      <c r="A46" s="320">
        <v>3.1</v>
      </c>
      <c r="B46" s="333"/>
      <c r="C46" s="328" t="s">
        <v>107</v>
      </c>
      <c r="D46" s="351"/>
      <c r="E46" s="352"/>
      <c r="F46" s="228"/>
      <c r="G46" s="228"/>
      <c r="H46" s="228"/>
      <c r="I46" s="228"/>
      <c r="J46" s="228"/>
      <c r="K46" s="377"/>
      <c r="L46" s="354"/>
    </row>
    <row r="47" spans="1:12" ht="18">
      <c r="A47" s="326"/>
      <c r="B47" s="333" t="s">
        <v>108</v>
      </c>
      <c r="C47" s="334" t="s">
        <v>109</v>
      </c>
      <c r="D47" s="329"/>
      <c r="E47" s="330" t="s">
        <v>76</v>
      </c>
      <c r="F47" s="218"/>
      <c r="G47" s="344"/>
      <c r="H47" s="218"/>
      <c r="I47" s="344"/>
      <c r="J47" s="344"/>
      <c r="K47" s="367"/>
      <c r="L47" s="354"/>
    </row>
    <row r="48" spans="1:12" ht="18">
      <c r="A48" s="326"/>
      <c r="B48" s="333" t="s">
        <v>110</v>
      </c>
      <c r="C48" s="334" t="s">
        <v>111</v>
      </c>
      <c r="D48" s="329"/>
      <c r="E48" s="330" t="s">
        <v>76</v>
      </c>
      <c r="F48" s="218"/>
      <c r="G48" s="344"/>
      <c r="H48" s="218"/>
      <c r="I48" s="344"/>
      <c r="J48" s="344"/>
      <c r="K48" s="366"/>
      <c r="L48" s="354"/>
    </row>
    <row r="49" spans="1:12" ht="18">
      <c r="A49" s="326"/>
      <c r="B49" s="327" t="s">
        <v>112</v>
      </c>
      <c r="C49" s="334" t="s">
        <v>102</v>
      </c>
      <c r="D49" s="329"/>
      <c r="E49" s="330" t="s">
        <v>76</v>
      </c>
      <c r="F49" s="218"/>
      <c r="G49" s="344"/>
      <c r="H49" s="218"/>
      <c r="I49" s="344"/>
      <c r="J49" s="344"/>
      <c r="K49" s="366"/>
      <c r="L49" s="354"/>
    </row>
    <row r="50" spans="1:12" ht="18">
      <c r="A50" s="326">
        <v>3.2</v>
      </c>
      <c r="B50" s="327"/>
      <c r="C50" s="328" t="s">
        <v>113</v>
      </c>
      <c r="D50" s="329"/>
      <c r="E50" s="330"/>
      <c r="F50" s="218"/>
      <c r="G50" s="344"/>
      <c r="H50" s="218"/>
      <c r="I50" s="344"/>
      <c r="J50" s="344"/>
      <c r="K50" s="366"/>
      <c r="L50" s="354"/>
    </row>
    <row r="51" spans="1:12" ht="18">
      <c r="A51" s="326"/>
      <c r="B51" s="327" t="s">
        <v>114</v>
      </c>
      <c r="C51" s="581" t="s">
        <v>115</v>
      </c>
      <c r="D51" s="329"/>
      <c r="E51" s="330" t="s">
        <v>76</v>
      </c>
      <c r="F51" s="218"/>
      <c r="G51" s="344"/>
      <c r="H51" s="218"/>
      <c r="I51" s="344"/>
      <c r="J51" s="344"/>
      <c r="K51" s="367"/>
      <c r="L51" s="354">
        <f>77.3+77.3+28+64.6+35+25.5+41.8+70.58+59.3+47.3+28+64.6+35+57.2+52.6+52.6+65+88</f>
        <v>969.6800000000001</v>
      </c>
    </row>
    <row r="52" spans="1:12" ht="18">
      <c r="A52" s="326"/>
      <c r="B52" s="327" t="s">
        <v>116</v>
      </c>
      <c r="C52" s="334" t="s">
        <v>117</v>
      </c>
      <c r="D52" s="329"/>
      <c r="E52" s="330" t="s">
        <v>76</v>
      </c>
      <c r="F52" s="218"/>
      <c r="G52" s="344"/>
      <c r="H52" s="218"/>
      <c r="I52" s="344"/>
      <c r="J52" s="344"/>
      <c r="K52" s="366"/>
      <c r="L52" s="354">
        <f>218.5+233.28+199.5+208.7</f>
        <v>859.98</v>
      </c>
    </row>
    <row r="53" spans="1:12" ht="18">
      <c r="A53" s="326"/>
      <c r="B53" s="327" t="s">
        <v>118</v>
      </c>
      <c r="C53" s="334" t="s">
        <v>119</v>
      </c>
      <c r="D53" s="329"/>
      <c r="E53" s="330" t="s">
        <v>120</v>
      </c>
      <c r="F53" s="218"/>
      <c r="G53" s="344"/>
      <c r="H53" s="218"/>
      <c r="I53" s="344"/>
      <c r="J53" s="344"/>
      <c r="K53" s="366"/>
      <c r="L53" s="354">
        <f>55+55+60+20+20+20+20+20+20+20+72</f>
        <v>382</v>
      </c>
    </row>
    <row r="54" spans="1:12" ht="18">
      <c r="A54" s="326"/>
      <c r="B54" s="327" t="s">
        <v>121</v>
      </c>
      <c r="C54" s="334" t="s">
        <v>122</v>
      </c>
      <c r="D54" s="329"/>
      <c r="E54" s="330" t="s">
        <v>120</v>
      </c>
      <c r="F54" s="218"/>
      <c r="G54" s="344"/>
      <c r="H54" s="218"/>
      <c r="I54" s="344"/>
      <c r="J54" s="344"/>
      <c r="K54" s="366"/>
      <c r="L54" s="354"/>
    </row>
    <row r="55" spans="1:12" ht="18">
      <c r="A55" s="326"/>
      <c r="B55" s="327" t="s">
        <v>123</v>
      </c>
      <c r="C55" s="334" t="s">
        <v>124</v>
      </c>
      <c r="D55" s="329"/>
      <c r="E55" s="330" t="s">
        <v>76</v>
      </c>
      <c r="F55" s="218"/>
      <c r="G55" s="344"/>
      <c r="H55" s="218"/>
      <c r="I55" s="344"/>
      <c r="J55" s="344"/>
      <c r="K55" s="366"/>
      <c r="L55" s="354"/>
    </row>
    <row r="56" spans="1:12" ht="18">
      <c r="A56" s="326">
        <v>3.3</v>
      </c>
      <c r="B56" s="327"/>
      <c r="C56" s="353" t="s">
        <v>125</v>
      </c>
      <c r="D56" s="329"/>
      <c r="E56" s="330"/>
      <c r="F56" s="218"/>
      <c r="G56" s="344"/>
      <c r="H56" s="218"/>
      <c r="I56" s="344"/>
      <c r="J56" s="344"/>
      <c r="K56" s="366"/>
      <c r="L56" s="354"/>
    </row>
    <row r="57" spans="1:12" ht="18">
      <c r="A57" s="326"/>
      <c r="B57" s="327" t="s">
        <v>126</v>
      </c>
      <c r="C57" s="334" t="s">
        <v>93</v>
      </c>
      <c r="D57" s="329"/>
      <c r="E57" s="330" t="s">
        <v>76</v>
      </c>
      <c r="F57" s="218"/>
      <c r="G57" s="344"/>
      <c r="H57" s="218"/>
      <c r="I57" s="344"/>
      <c r="J57" s="344"/>
      <c r="K57" s="1"/>
      <c r="L57" s="354">
        <f>77.3+77.3+28+64.6+35+25.5+41.8+70.58+59.3+47.3+28+64.6+35+57.2+52.6+52.6+65+88</f>
        <v>969.6800000000001</v>
      </c>
    </row>
    <row r="58" spans="1:12" ht="18">
      <c r="A58" s="326"/>
      <c r="B58" s="327" t="s">
        <v>127</v>
      </c>
      <c r="C58" s="334" t="s">
        <v>128</v>
      </c>
      <c r="D58" s="329"/>
      <c r="E58" s="330" t="s">
        <v>76</v>
      </c>
      <c r="F58" s="218"/>
      <c r="G58" s="344"/>
      <c r="H58" s="218"/>
      <c r="I58" s="344"/>
      <c r="J58" s="344"/>
      <c r="K58" s="1"/>
      <c r="L58" s="354"/>
    </row>
    <row r="59" spans="1:12" ht="36">
      <c r="A59" s="326"/>
      <c r="B59" s="327" t="s">
        <v>129</v>
      </c>
      <c r="C59" s="345" t="s">
        <v>130</v>
      </c>
      <c r="D59" s="329"/>
      <c r="E59" s="330" t="s">
        <v>76</v>
      </c>
      <c r="F59" s="218"/>
      <c r="G59" s="344"/>
      <c r="H59" s="218"/>
      <c r="I59" s="344"/>
      <c r="J59" s="344"/>
      <c r="K59" s="1"/>
      <c r="L59" s="354"/>
    </row>
    <row r="60" spans="1:12" ht="18">
      <c r="A60" s="326"/>
      <c r="B60" s="327" t="s">
        <v>131</v>
      </c>
      <c r="C60" s="334" t="s">
        <v>132</v>
      </c>
      <c r="D60" s="329"/>
      <c r="E60" s="330" t="s">
        <v>76</v>
      </c>
      <c r="F60" s="218"/>
      <c r="G60" s="344"/>
      <c r="H60" s="218"/>
      <c r="I60" s="344"/>
      <c r="J60" s="344"/>
      <c r="K60" s="1"/>
      <c r="L60" s="354"/>
    </row>
    <row r="61" spans="1:12" ht="18">
      <c r="A61" s="326">
        <v>3.4</v>
      </c>
      <c r="B61" s="327"/>
      <c r="C61" s="353" t="s">
        <v>133</v>
      </c>
      <c r="D61" s="329"/>
      <c r="E61" s="330"/>
      <c r="F61" s="218"/>
      <c r="G61" s="344"/>
      <c r="H61" s="218"/>
      <c r="I61" s="344"/>
      <c r="J61" s="344"/>
      <c r="K61" s="366"/>
      <c r="L61" s="354"/>
    </row>
    <row r="62" spans="1:12" ht="18">
      <c r="A62" s="326"/>
      <c r="B62" s="327" t="s">
        <v>134</v>
      </c>
      <c r="C62" s="334" t="s">
        <v>135</v>
      </c>
      <c r="D62" s="329"/>
      <c r="E62" s="330" t="s">
        <v>84</v>
      </c>
      <c r="F62" s="218"/>
      <c r="G62" s="344"/>
      <c r="H62" s="218"/>
      <c r="I62" s="344"/>
      <c r="J62" s="344"/>
      <c r="K62" s="366"/>
      <c r="L62" s="354">
        <f>77.3+77.3+28+64.6+35+25.5+41.8+70.58+59.3+47.3+28+64.6+35+57.2+52.6+52.6+65+88</f>
        <v>969.6800000000001</v>
      </c>
    </row>
    <row r="63" spans="1:12" ht="18">
      <c r="A63" s="326"/>
      <c r="B63" s="327" t="s">
        <v>136</v>
      </c>
      <c r="C63" s="334" t="s">
        <v>137</v>
      </c>
      <c r="D63" s="329"/>
      <c r="E63" s="330" t="s">
        <v>84</v>
      </c>
      <c r="F63" s="218"/>
      <c r="G63" s="344"/>
      <c r="H63" s="218"/>
      <c r="I63" s="344"/>
      <c r="J63" s="344"/>
      <c r="K63" s="366"/>
      <c r="L63" s="354">
        <f>77.3+77.3+28+64.6+35+25.5+41.8+70.58+59.3+47.3+28+64.6+35+57.2+52.6+52.6+65+88</f>
        <v>969.6800000000001</v>
      </c>
    </row>
    <row r="64" spans="1:12" ht="18">
      <c r="A64" s="326"/>
      <c r="B64" s="327" t="s">
        <v>138</v>
      </c>
      <c r="C64" s="334" t="s">
        <v>139</v>
      </c>
      <c r="D64" s="329"/>
      <c r="E64" s="330" t="s">
        <v>120</v>
      </c>
      <c r="F64" s="218"/>
      <c r="G64" s="344"/>
      <c r="H64" s="218"/>
      <c r="I64" s="344"/>
      <c r="J64" s="344"/>
      <c r="K64" s="366"/>
      <c r="L64" s="354"/>
    </row>
    <row r="65" spans="1:12" ht="18.75">
      <c r="A65" s="326"/>
      <c r="B65" s="327" t="s">
        <v>138</v>
      </c>
      <c r="C65" s="378" t="s">
        <v>140</v>
      </c>
      <c r="D65" s="219"/>
      <c r="E65" s="226" t="s">
        <v>120</v>
      </c>
      <c r="F65" s="219"/>
      <c r="G65" s="344"/>
      <c r="H65" s="379"/>
      <c r="I65" s="344"/>
      <c r="J65" s="344"/>
      <c r="K65" s="366"/>
      <c r="L65" s="354"/>
    </row>
    <row r="66" spans="1:12" ht="18.75">
      <c r="A66" s="336"/>
      <c r="B66" s="337"/>
      <c r="C66" s="346" t="s">
        <v>141</v>
      </c>
      <c r="D66" s="339"/>
      <c r="E66" s="340"/>
      <c r="F66" s="347"/>
      <c r="G66" s="348"/>
      <c r="H66" s="347"/>
      <c r="I66" s="348"/>
      <c r="J66" s="348"/>
      <c r="K66" s="368"/>
      <c r="L66" s="354"/>
    </row>
    <row r="67" spans="1:12" ht="18">
      <c r="A67" s="320">
        <v>4</v>
      </c>
      <c r="B67" s="349"/>
      <c r="C67" s="343" t="s">
        <v>142</v>
      </c>
      <c r="D67" s="329"/>
      <c r="E67" s="330"/>
      <c r="F67" s="218"/>
      <c r="G67" s="344"/>
      <c r="H67" s="218"/>
      <c r="I67" s="218"/>
      <c r="J67" s="218"/>
      <c r="K67" s="366"/>
      <c r="L67" s="354"/>
    </row>
    <row r="68" spans="1:12" ht="18">
      <c r="A68" s="320">
        <v>4.1</v>
      </c>
      <c r="B68" s="333"/>
      <c r="C68" s="328" t="s">
        <v>107</v>
      </c>
      <c r="D68" s="329"/>
      <c r="E68" s="330"/>
      <c r="F68" s="218"/>
      <c r="G68" s="344"/>
      <c r="H68" s="218"/>
      <c r="I68" s="218"/>
      <c r="J68" s="218"/>
      <c r="K68" s="366"/>
      <c r="L68" s="354">
        <f>(14*3)-2.3-2.7-2.7-6</f>
        <v>28.299999999999997</v>
      </c>
    </row>
    <row r="69" spans="1:12" ht="18">
      <c r="A69" s="326"/>
      <c r="B69" s="327" t="s">
        <v>143</v>
      </c>
      <c r="C69" s="334" t="s">
        <v>102</v>
      </c>
      <c r="D69" s="329"/>
      <c r="E69" s="330" t="s">
        <v>76</v>
      </c>
      <c r="F69" s="218"/>
      <c r="G69" s="344"/>
      <c r="H69" s="218"/>
      <c r="I69" s="344"/>
      <c r="J69" s="344"/>
      <c r="K69" s="366"/>
      <c r="L69" s="354"/>
    </row>
    <row r="70" spans="1:12" ht="18">
      <c r="A70" s="326"/>
      <c r="B70" s="327" t="s">
        <v>144</v>
      </c>
      <c r="C70" s="334" t="s">
        <v>104</v>
      </c>
      <c r="D70" s="329"/>
      <c r="E70" s="330" t="s">
        <v>76</v>
      </c>
      <c r="F70" s="218"/>
      <c r="G70" s="344"/>
      <c r="H70" s="218"/>
      <c r="I70" s="344"/>
      <c r="J70" s="344"/>
      <c r="K70" s="366"/>
      <c r="L70" s="354">
        <f>77.3+77.3+28+64.6+35+25.5+41.8+70.58+59.3+47.3+28+64.6+35+57.2+52.6+52.6+65+88</f>
        <v>969.6800000000001</v>
      </c>
    </row>
    <row r="71" spans="1:12" ht="18">
      <c r="A71" s="326">
        <v>4.2</v>
      </c>
      <c r="B71" s="327"/>
      <c r="C71" s="328" t="s">
        <v>113</v>
      </c>
      <c r="D71" s="329"/>
      <c r="E71" s="330"/>
      <c r="F71" s="218"/>
      <c r="G71" s="344"/>
      <c r="H71" s="218"/>
      <c r="I71" s="218"/>
      <c r="J71" s="218"/>
      <c r="K71" s="366"/>
      <c r="L71" s="354">
        <f>77.3+77.3+28+64.6+35+25.5+41.8+70.58+59.3+47.3+28+64.6+35+57.2+52.6+52.6+65+88</f>
        <v>969.6800000000001</v>
      </c>
    </row>
    <row r="72" spans="1:12" ht="18">
      <c r="A72" s="326"/>
      <c r="B72" s="327" t="s">
        <v>145</v>
      </c>
      <c r="C72" s="334" t="s">
        <v>146</v>
      </c>
      <c r="D72" s="329"/>
      <c r="E72" s="330" t="s">
        <v>76</v>
      </c>
      <c r="F72" s="218"/>
      <c r="G72" s="344"/>
      <c r="H72" s="218"/>
      <c r="I72" s="344"/>
      <c r="J72" s="344"/>
      <c r="K72" s="366"/>
      <c r="L72" s="354">
        <f>77.3+77.3+28+64.6+35+25.5+41.8+70.58+59.3+47.3+28+64.6+35+57.2+52.6+52.6+65+88</f>
        <v>969.6800000000001</v>
      </c>
    </row>
    <row r="73" spans="1:12" ht="18">
      <c r="A73" s="326">
        <v>4.3</v>
      </c>
      <c r="B73" s="327"/>
      <c r="C73" s="353" t="s">
        <v>125</v>
      </c>
      <c r="D73" s="329"/>
      <c r="E73" s="330"/>
      <c r="F73" s="218"/>
      <c r="G73" s="344"/>
      <c r="H73" s="218"/>
      <c r="I73" s="218"/>
      <c r="J73" s="218"/>
      <c r="K73" s="366"/>
      <c r="L73" s="401"/>
    </row>
    <row r="74" spans="1:12" ht="18">
      <c r="A74" s="326"/>
      <c r="B74" s="327" t="s">
        <v>147</v>
      </c>
      <c r="C74" s="334" t="s">
        <v>148</v>
      </c>
      <c r="D74" s="329"/>
      <c r="E74" s="330" t="s">
        <v>76</v>
      </c>
      <c r="F74" s="218"/>
      <c r="G74" s="344"/>
      <c r="H74" s="218"/>
      <c r="I74" s="344"/>
      <c r="J74" s="344"/>
      <c r="K74" s="366"/>
      <c r="L74" s="354"/>
    </row>
    <row r="75" spans="1:12" ht="18">
      <c r="A75" s="326"/>
      <c r="B75" s="327" t="s">
        <v>149</v>
      </c>
      <c r="C75" s="334" t="s">
        <v>150</v>
      </c>
      <c r="D75" s="329"/>
      <c r="E75" s="330" t="s">
        <v>76</v>
      </c>
      <c r="F75" s="218"/>
      <c r="G75" s="344"/>
      <c r="H75" s="218"/>
      <c r="I75" s="344"/>
      <c r="J75" s="344"/>
      <c r="K75" s="366"/>
      <c r="L75" s="354"/>
    </row>
    <row r="76" spans="1:12" ht="18">
      <c r="A76" s="326"/>
      <c r="B76" s="327" t="s">
        <v>151</v>
      </c>
      <c r="C76" s="334" t="s">
        <v>128</v>
      </c>
      <c r="D76" s="329"/>
      <c r="E76" s="330" t="s">
        <v>76</v>
      </c>
      <c r="F76" s="218"/>
      <c r="G76" s="344"/>
      <c r="H76" s="218"/>
      <c r="I76" s="344"/>
      <c r="J76" s="344"/>
      <c r="K76" s="366"/>
      <c r="L76" s="354"/>
    </row>
    <row r="77" spans="1:12" ht="18">
      <c r="A77" s="326"/>
      <c r="B77" s="327" t="s">
        <v>152</v>
      </c>
      <c r="C77" s="334" t="s">
        <v>153</v>
      </c>
      <c r="D77" s="329"/>
      <c r="E77" s="330" t="s">
        <v>76</v>
      </c>
      <c r="F77" s="218"/>
      <c r="G77" s="344"/>
      <c r="H77" s="218"/>
      <c r="I77" s="344"/>
      <c r="J77" s="344"/>
      <c r="K77" s="366"/>
      <c r="L77" s="354"/>
    </row>
    <row r="78" spans="1:12" ht="18">
      <c r="A78" s="326"/>
      <c r="B78" s="327" t="s">
        <v>154</v>
      </c>
      <c r="C78" s="334" t="s">
        <v>93</v>
      </c>
      <c r="D78" s="329"/>
      <c r="E78" s="330" t="s">
        <v>76</v>
      </c>
      <c r="F78" s="218"/>
      <c r="G78" s="344"/>
      <c r="H78" s="218"/>
      <c r="I78" s="344"/>
      <c r="J78" s="344"/>
      <c r="K78" s="366"/>
      <c r="L78" s="354"/>
    </row>
    <row r="79" spans="1:11" ht="18">
      <c r="A79" s="326">
        <v>4.4</v>
      </c>
      <c r="B79" s="327"/>
      <c r="C79" s="353" t="s">
        <v>155</v>
      </c>
      <c r="D79" s="329"/>
      <c r="E79" s="330"/>
      <c r="F79" s="218"/>
      <c r="G79" s="344"/>
      <c r="H79" s="218"/>
      <c r="I79" s="218"/>
      <c r="J79" s="218"/>
      <c r="K79" s="366"/>
    </row>
    <row r="80" spans="1:11" ht="18">
      <c r="A80" s="326"/>
      <c r="B80" s="327" t="s">
        <v>156</v>
      </c>
      <c r="C80" s="334" t="s">
        <v>157</v>
      </c>
      <c r="D80" s="329"/>
      <c r="E80" s="330" t="s">
        <v>81</v>
      </c>
      <c r="F80" s="218"/>
      <c r="G80" s="344"/>
      <c r="H80" s="218"/>
      <c r="I80" s="344"/>
      <c r="J80" s="344"/>
      <c r="K80" s="366"/>
    </row>
    <row r="81" spans="1:11" ht="18.75">
      <c r="A81" s="326"/>
      <c r="B81" s="327" t="s">
        <v>158</v>
      </c>
      <c r="C81" s="334" t="s">
        <v>159</v>
      </c>
      <c r="D81" s="329"/>
      <c r="E81" s="330" t="s">
        <v>81</v>
      </c>
      <c r="F81" s="218"/>
      <c r="G81" s="344"/>
      <c r="H81" s="218"/>
      <c r="I81" s="344"/>
      <c r="J81" s="344"/>
      <c r="K81" s="366"/>
    </row>
    <row r="82" spans="1:11" ht="18.75">
      <c r="A82" s="336"/>
      <c r="B82" s="337"/>
      <c r="C82" s="346" t="s">
        <v>160</v>
      </c>
      <c r="D82" s="339"/>
      <c r="E82" s="340"/>
      <c r="F82" s="347"/>
      <c r="G82" s="348"/>
      <c r="H82" s="347"/>
      <c r="I82" s="348"/>
      <c r="J82" s="348"/>
      <c r="K82" s="368"/>
    </row>
    <row r="83" spans="1:11" ht="18">
      <c r="A83" s="320">
        <v>5</v>
      </c>
      <c r="B83" s="349"/>
      <c r="C83" s="343" t="s">
        <v>161</v>
      </c>
      <c r="D83" s="329"/>
      <c r="E83" s="330"/>
      <c r="F83" s="218"/>
      <c r="G83" s="344"/>
      <c r="H83" s="218"/>
      <c r="I83" s="218"/>
      <c r="J83" s="218"/>
      <c r="K83" s="366"/>
    </row>
    <row r="84" spans="1:11" ht="18">
      <c r="A84" s="320">
        <v>5.1</v>
      </c>
      <c r="B84" s="333"/>
      <c r="C84" s="328" t="s">
        <v>107</v>
      </c>
      <c r="D84" s="329"/>
      <c r="E84" s="330"/>
      <c r="F84" s="218"/>
      <c r="G84" s="344"/>
      <c r="H84" s="218"/>
      <c r="I84" s="218"/>
      <c r="J84" s="218"/>
      <c r="K84" s="366"/>
    </row>
    <row r="85" spans="1:11" ht="18">
      <c r="A85" s="326"/>
      <c r="B85" s="327" t="s">
        <v>162</v>
      </c>
      <c r="C85" s="334" t="s">
        <v>102</v>
      </c>
      <c r="D85" s="329"/>
      <c r="E85" s="330" t="s">
        <v>76</v>
      </c>
      <c r="F85" s="218"/>
      <c r="G85" s="344"/>
      <c r="H85" s="218"/>
      <c r="I85" s="344"/>
      <c r="J85" s="344"/>
      <c r="K85" s="366"/>
    </row>
    <row r="86" spans="1:11" ht="18">
      <c r="A86" s="326"/>
      <c r="B86" s="327" t="s">
        <v>163</v>
      </c>
      <c r="C86" s="334" t="s">
        <v>104</v>
      </c>
      <c r="D86" s="329"/>
      <c r="E86" s="330" t="s">
        <v>76</v>
      </c>
      <c r="F86" s="218"/>
      <c r="G86" s="344"/>
      <c r="H86" s="218"/>
      <c r="I86" s="344"/>
      <c r="J86" s="344"/>
      <c r="K86" s="366"/>
    </row>
    <row r="87" spans="1:11" ht="18">
      <c r="A87" s="320">
        <v>5.2</v>
      </c>
      <c r="B87" s="333"/>
      <c r="C87" s="328" t="s">
        <v>113</v>
      </c>
      <c r="D87" s="329"/>
      <c r="E87" s="330"/>
      <c r="F87" s="218"/>
      <c r="G87" s="344"/>
      <c r="H87" s="218"/>
      <c r="I87" s="218"/>
      <c r="J87" s="218"/>
      <c r="K87" s="366"/>
    </row>
    <row r="88" spans="1:11" ht="18">
      <c r="A88" s="326"/>
      <c r="B88" s="327" t="s">
        <v>164</v>
      </c>
      <c r="C88" s="334" t="s">
        <v>165</v>
      </c>
      <c r="D88" s="329"/>
      <c r="E88" s="330" t="s">
        <v>76</v>
      </c>
      <c r="F88" s="218"/>
      <c r="G88" s="344"/>
      <c r="H88" s="218"/>
      <c r="I88" s="344"/>
      <c r="J88" s="344"/>
      <c r="K88" s="366"/>
    </row>
    <row r="89" spans="1:17" s="262" customFormat="1" ht="18">
      <c r="A89" s="326"/>
      <c r="B89" s="327" t="s">
        <v>166</v>
      </c>
      <c r="C89" s="334" t="s">
        <v>122</v>
      </c>
      <c r="D89" s="329"/>
      <c r="E89" s="330" t="s">
        <v>76</v>
      </c>
      <c r="F89" s="218"/>
      <c r="G89" s="344"/>
      <c r="H89" s="218"/>
      <c r="I89" s="344"/>
      <c r="J89" s="344"/>
      <c r="K89" s="366"/>
      <c r="L89" s="401"/>
      <c r="P89" s="401"/>
      <c r="Q89" s="401"/>
    </row>
    <row r="90" spans="1:17" s="262" customFormat="1" ht="18">
      <c r="A90" s="326">
        <v>5.3</v>
      </c>
      <c r="B90" s="327"/>
      <c r="C90" s="353" t="s">
        <v>125</v>
      </c>
      <c r="D90" s="329"/>
      <c r="E90" s="330"/>
      <c r="F90" s="218"/>
      <c r="G90" s="344"/>
      <c r="H90" s="218"/>
      <c r="I90" s="218"/>
      <c r="J90" s="218"/>
      <c r="K90" s="366"/>
      <c r="L90" s="401"/>
      <c r="P90" s="401"/>
      <c r="Q90" s="401"/>
    </row>
    <row r="91" spans="1:11" ht="18">
      <c r="A91" s="326"/>
      <c r="B91" s="327" t="s">
        <v>167</v>
      </c>
      <c r="C91" s="334" t="s">
        <v>148</v>
      </c>
      <c r="D91" s="329"/>
      <c r="E91" s="330" t="s">
        <v>76</v>
      </c>
      <c r="F91" s="218"/>
      <c r="G91" s="344"/>
      <c r="H91" s="218"/>
      <c r="I91" s="344"/>
      <c r="J91" s="344"/>
      <c r="K91" s="366"/>
    </row>
    <row r="92" spans="1:11" ht="18">
      <c r="A92" s="326"/>
      <c r="B92" s="327" t="s">
        <v>168</v>
      </c>
      <c r="C92" s="334" t="s">
        <v>169</v>
      </c>
      <c r="D92" s="329"/>
      <c r="E92" s="330" t="s">
        <v>76</v>
      </c>
      <c r="F92" s="218"/>
      <c r="G92" s="344"/>
      <c r="H92" s="218"/>
      <c r="I92" s="344"/>
      <c r="J92" s="344"/>
      <c r="K92" s="366"/>
    </row>
    <row r="93" spans="1:11" ht="18">
      <c r="A93" s="326"/>
      <c r="B93" s="327" t="s">
        <v>170</v>
      </c>
      <c r="C93" s="334" t="s">
        <v>128</v>
      </c>
      <c r="D93" s="329"/>
      <c r="E93" s="330" t="s">
        <v>76</v>
      </c>
      <c r="F93" s="218"/>
      <c r="G93" s="344"/>
      <c r="H93" s="218"/>
      <c r="I93" s="344"/>
      <c r="J93" s="344"/>
      <c r="K93" s="366"/>
    </row>
    <row r="94" spans="1:11" ht="18">
      <c r="A94" s="326"/>
      <c r="B94" s="327" t="s">
        <v>171</v>
      </c>
      <c r="C94" s="334" t="s">
        <v>153</v>
      </c>
      <c r="D94" s="329"/>
      <c r="E94" s="330" t="s">
        <v>76</v>
      </c>
      <c r="F94" s="218"/>
      <c r="G94" s="344"/>
      <c r="H94" s="218"/>
      <c r="I94" s="344"/>
      <c r="J94" s="344"/>
      <c r="K94" s="366"/>
    </row>
    <row r="95" spans="1:11" ht="18">
      <c r="A95" s="326"/>
      <c r="B95" s="327" t="s">
        <v>172</v>
      </c>
      <c r="C95" s="334" t="s">
        <v>93</v>
      </c>
      <c r="D95" s="329"/>
      <c r="E95" s="330" t="s">
        <v>76</v>
      </c>
      <c r="F95" s="218"/>
      <c r="G95" s="344"/>
      <c r="H95" s="218"/>
      <c r="I95" s="344"/>
      <c r="J95" s="344"/>
      <c r="K95" s="366"/>
    </row>
    <row r="96" spans="1:11" ht="18">
      <c r="A96" s="326">
        <v>5.4</v>
      </c>
      <c r="B96" s="327"/>
      <c r="C96" s="353" t="s">
        <v>155</v>
      </c>
      <c r="D96" s="329"/>
      <c r="E96" s="330"/>
      <c r="F96" s="218"/>
      <c r="G96" s="344"/>
      <c r="H96" s="218"/>
      <c r="I96" s="218"/>
      <c r="J96" s="218"/>
      <c r="K96" s="366"/>
    </row>
    <row r="97" spans="1:11" ht="18">
      <c r="A97" s="326"/>
      <c r="B97" s="327" t="s">
        <v>173</v>
      </c>
      <c r="C97" s="334" t="s">
        <v>174</v>
      </c>
      <c r="D97" s="329"/>
      <c r="E97" s="330" t="s">
        <v>81</v>
      </c>
      <c r="F97" s="218"/>
      <c r="G97" s="344"/>
      <c r="H97" s="218"/>
      <c r="I97" s="344"/>
      <c r="J97" s="344"/>
      <c r="K97" s="366"/>
    </row>
    <row r="98" spans="1:11" ht="18.75">
      <c r="A98" s="326"/>
      <c r="B98" s="327" t="s">
        <v>175</v>
      </c>
      <c r="C98" s="334" t="s">
        <v>176</v>
      </c>
      <c r="D98" s="329"/>
      <c r="E98" s="330" t="s">
        <v>81</v>
      </c>
      <c r="F98" s="218"/>
      <c r="G98" s="344"/>
      <c r="H98" s="218"/>
      <c r="I98" s="344"/>
      <c r="J98" s="344"/>
      <c r="K98" s="366"/>
    </row>
    <row r="99" spans="1:11" ht="18.75">
      <c r="A99" s="336"/>
      <c r="B99" s="337"/>
      <c r="C99" s="346" t="s">
        <v>177</v>
      </c>
      <c r="D99" s="339"/>
      <c r="E99" s="340"/>
      <c r="F99" s="347"/>
      <c r="G99" s="348"/>
      <c r="H99" s="347"/>
      <c r="I99" s="348"/>
      <c r="J99" s="348"/>
      <c r="K99" s="368"/>
    </row>
    <row r="100" spans="1:11" ht="18">
      <c r="A100" s="320">
        <v>6</v>
      </c>
      <c r="B100" s="349"/>
      <c r="C100" s="343" t="s">
        <v>178</v>
      </c>
      <c r="D100" s="329"/>
      <c r="E100" s="330"/>
      <c r="F100" s="218"/>
      <c r="G100" s="344"/>
      <c r="H100" s="218"/>
      <c r="I100" s="218"/>
      <c r="J100" s="218"/>
      <c r="K100" s="366"/>
    </row>
    <row r="101" spans="1:11" ht="18">
      <c r="A101" s="326">
        <v>6.1</v>
      </c>
      <c r="B101" s="327"/>
      <c r="C101" s="582" t="s">
        <v>179</v>
      </c>
      <c r="D101" s="329"/>
      <c r="E101" s="330"/>
      <c r="F101" s="218"/>
      <c r="G101" s="344"/>
      <c r="H101" s="218"/>
      <c r="I101" s="344"/>
      <c r="J101" s="344"/>
      <c r="K101" s="366"/>
    </row>
    <row r="102" spans="1:11" ht="18">
      <c r="A102" s="326"/>
      <c r="B102" s="327" t="s">
        <v>180</v>
      </c>
      <c r="C102" s="583" t="s">
        <v>181</v>
      </c>
      <c r="D102" s="329"/>
      <c r="E102" s="330" t="s">
        <v>76</v>
      </c>
      <c r="F102" s="218"/>
      <c r="G102" s="344"/>
      <c r="H102" s="218"/>
      <c r="I102" s="344"/>
      <c r="J102" s="344"/>
      <c r="K102" s="366"/>
    </row>
    <row r="103" spans="1:11" ht="18">
      <c r="A103" s="326"/>
      <c r="B103" s="327" t="s">
        <v>182</v>
      </c>
      <c r="C103" s="334" t="s">
        <v>183</v>
      </c>
      <c r="D103" s="329"/>
      <c r="E103" s="330" t="s">
        <v>76</v>
      </c>
      <c r="F103" s="218"/>
      <c r="G103" s="344"/>
      <c r="H103" s="218"/>
      <c r="I103" s="344"/>
      <c r="J103" s="344"/>
      <c r="K103" s="366"/>
    </row>
    <row r="104" spans="1:11" ht="18">
      <c r="A104" s="326"/>
      <c r="B104" s="327" t="s">
        <v>184</v>
      </c>
      <c r="C104" s="380" t="s">
        <v>185</v>
      </c>
      <c r="D104" s="329"/>
      <c r="E104" s="330" t="s">
        <v>186</v>
      </c>
      <c r="F104" s="218"/>
      <c r="G104" s="344"/>
      <c r="H104" s="218"/>
      <c r="I104" s="344"/>
      <c r="J104" s="344"/>
      <c r="K104" s="366"/>
    </row>
    <row r="105" spans="1:11" ht="18">
      <c r="A105" s="326">
        <v>6.2</v>
      </c>
      <c r="B105" s="327"/>
      <c r="C105" s="582" t="s">
        <v>187</v>
      </c>
      <c r="D105" s="329"/>
      <c r="E105" s="330"/>
      <c r="F105" s="218"/>
      <c r="G105" s="344"/>
      <c r="H105" s="218"/>
      <c r="I105" s="218"/>
      <c r="J105" s="218"/>
      <c r="K105" s="366"/>
    </row>
    <row r="106" spans="1:11" ht="18.75">
      <c r="A106" s="326"/>
      <c r="B106" s="327" t="s">
        <v>188</v>
      </c>
      <c r="C106" s="334" t="s">
        <v>189</v>
      </c>
      <c r="D106" s="329"/>
      <c r="E106" s="330" t="s">
        <v>76</v>
      </c>
      <c r="F106" s="218"/>
      <c r="G106" s="344"/>
      <c r="H106" s="218"/>
      <c r="I106" s="344"/>
      <c r="J106" s="344"/>
      <c r="K106" s="366"/>
    </row>
    <row r="107" spans="1:11" ht="18.75">
      <c r="A107" s="336"/>
      <c r="B107" s="337"/>
      <c r="C107" s="346" t="s">
        <v>190</v>
      </c>
      <c r="D107" s="339"/>
      <c r="E107" s="340"/>
      <c r="F107" s="347"/>
      <c r="G107" s="348"/>
      <c r="H107" s="347"/>
      <c r="I107" s="348"/>
      <c r="J107" s="348"/>
      <c r="K107" s="368"/>
    </row>
    <row r="108" spans="1:11" ht="18">
      <c r="A108" s="326">
        <v>7</v>
      </c>
      <c r="B108" s="327"/>
      <c r="C108" s="343" t="s">
        <v>191</v>
      </c>
      <c r="D108" s="329"/>
      <c r="E108" s="330"/>
      <c r="F108" s="218"/>
      <c r="G108" s="344"/>
      <c r="H108" s="218"/>
      <c r="I108" s="218"/>
      <c r="J108" s="218"/>
      <c r="K108" s="366"/>
    </row>
    <row r="109" spans="1:11" ht="18">
      <c r="A109" s="326"/>
      <c r="B109" s="327"/>
      <c r="C109" s="353" t="s">
        <v>113</v>
      </c>
      <c r="D109" s="329"/>
      <c r="E109" s="330"/>
      <c r="F109" s="218"/>
      <c r="G109" s="344"/>
      <c r="H109" s="218"/>
      <c r="I109" s="344"/>
      <c r="J109" s="344"/>
      <c r="K109" s="366"/>
    </row>
    <row r="110" spans="1:11" ht="18">
      <c r="A110" s="326"/>
      <c r="B110" s="327" t="s">
        <v>192</v>
      </c>
      <c r="C110" s="334" t="s">
        <v>193</v>
      </c>
      <c r="D110" s="329"/>
      <c r="E110" s="330" t="s">
        <v>76</v>
      </c>
      <c r="F110" s="218"/>
      <c r="G110" s="344"/>
      <c r="H110" s="218"/>
      <c r="I110" s="344"/>
      <c r="J110" s="344"/>
      <c r="K110" s="366"/>
    </row>
    <row r="111" spans="1:12" ht="18.75">
      <c r="A111" s="326"/>
      <c r="B111" s="327" t="s">
        <v>194</v>
      </c>
      <c r="C111" s="334" t="s">
        <v>195</v>
      </c>
      <c r="D111" s="329"/>
      <c r="E111" s="330" t="s">
        <v>76</v>
      </c>
      <c r="F111" s="218"/>
      <c r="G111" s="344"/>
      <c r="H111" s="218"/>
      <c r="I111" s="344"/>
      <c r="J111" s="344"/>
      <c r="K111" s="366"/>
      <c r="L111" s="269">
        <f>7.5*4</f>
        <v>30</v>
      </c>
    </row>
    <row r="112" spans="1:11" ht="18.75">
      <c r="A112" s="336"/>
      <c r="B112" s="337"/>
      <c r="C112" s="346" t="s">
        <v>196</v>
      </c>
      <c r="D112" s="339"/>
      <c r="E112" s="340"/>
      <c r="F112" s="347"/>
      <c r="G112" s="348"/>
      <c r="H112" s="347"/>
      <c r="I112" s="348"/>
      <c r="J112" s="348"/>
      <c r="K112" s="368"/>
    </row>
    <row r="113" spans="1:17" s="263" customFormat="1" ht="18">
      <c r="A113" s="381">
        <v>8</v>
      </c>
      <c r="B113" s="382"/>
      <c r="C113" s="353" t="s">
        <v>197</v>
      </c>
      <c r="D113" s="383"/>
      <c r="E113" s="384"/>
      <c r="F113" s="385"/>
      <c r="G113" s="386"/>
      <c r="H113" s="385"/>
      <c r="I113" s="386"/>
      <c r="J113" s="386"/>
      <c r="K113" s="402"/>
      <c r="L113" s="403"/>
      <c r="P113" s="403"/>
      <c r="Q113" s="403"/>
    </row>
    <row r="114" spans="1:17" s="263" customFormat="1" ht="36">
      <c r="A114" s="326"/>
      <c r="B114" s="387">
        <v>8.1</v>
      </c>
      <c r="C114" s="345" t="s">
        <v>198</v>
      </c>
      <c r="D114" s="388"/>
      <c r="E114" s="389" t="s">
        <v>76</v>
      </c>
      <c r="F114" s="390"/>
      <c r="G114" s="391"/>
      <c r="H114" s="390"/>
      <c r="I114" s="391"/>
      <c r="J114" s="390"/>
      <c r="K114" s="404"/>
      <c r="L114" s="403"/>
      <c r="P114" s="403"/>
      <c r="Q114" s="403"/>
    </row>
    <row r="115" spans="1:17" s="263" customFormat="1" ht="36">
      <c r="A115" s="326"/>
      <c r="B115" s="387">
        <v>8.2</v>
      </c>
      <c r="C115" s="345" t="s">
        <v>199</v>
      </c>
      <c r="D115" s="388"/>
      <c r="E115" s="389" t="s">
        <v>76</v>
      </c>
      <c r="F115" s="390"/>
      <c r="G115" s="391"/>
      <c r="H115" s="390"/>
      <c r="I115" s="391"/>
      <c r="J115" s="390"/>
      <c r="K115" s="404"/>
      <c r="L115" s="403"/>
      <c r="P115" s="403"/>
      <c r="Q115" s="403"/>
    </row>
    <row r="116" spans="1:17" s="263" customFormat="1" ht="18">
      <c r="A116" s="326"/>
      <c r="B116" s="387">
        <v>8.3</v>
      </c>
      <c r="C116" s="345" t="s">
        <v>200</v>
      </c>
      <c r="D116" s="388"/>
      <c r="E116" s="389" t="s">
        <v>76</v>
      </c>
      <c r="F116" s="390"/>
      <c r="G116" s="391"/>
      <c r="H116" s="390"/>
      <c r="I116" s="391"/>
      <c r="J116" s="390"/>
      <c r="K116" s="404"/>
      <c r="L116" s="403"/>
      <c r="P116" s="403"/>
      <c r="Q116" s="403"/>
    </row>
    <row r="117" spans="1:17" s="263" customFormat="1" ht="18">
      <c r="A117" s="326"/>
      <c r="B117" s="387">
        <v>8.4</v>
      </c>
      <c r="C117" s="345" t="s">
        <v>201</v>
      </c>
      <c r="D117" s="388"/>
      <c r="E117" s="389" t="s">
        <v>76</v>
      </c>
      <c r="F117" s="218"/>
      <c r="G117" s="391"/>
      <c r="H117" s="218"/>
      <c r="I117" s="391"/>
      <c r="J117" s="390"/>
      <c r="K117" s="404"/>
      <c r="L117" s="403"/>
      <c r="P117" s="403"/>
      <c r="Q117" s="403"/>
    </row>
    <row r="118" spans="1:17" s="263" customFormat="1" ht="18">
      <c r="A118" s="326"/>
      <c r="B118" s="327">
        <v>8.5</v>
      </c>
      <c r="C118" s="334" t="s">
        <v>202</v>
      </c>
      <c r="D118" s="329"/>
      <c r="E118" s="330" t="s">
        <v>76</v>
      </c>
      <c r="F118" s="218"/>
      <c r="G118" s="344"/>
      <c r="H118" s="218"/>
      <c r="I118" s="344"/>
      <c r="J118" s="218"/>
      <c r="K118" s="366"/>
      <c r="L118" s="403"/>
      <c r="P118" s="403"/>
      <c r="Q118" s="403"/>
    </row>
    <row r="119" spans="1:17" s="263" customFormat="1" ht="18.75">
      <c r="A119" s="326"/>
      <c r="B119" s="327">
        <v>8.6</v>
      </c>
      <c r="C119" s="334" t="s">
        <v>203</v>
      </c>
      <c r="D119" s="329"/>
      <c r="E119" s="330" t="s">
        <v>59</v>
      </c>
      <c r="F119" s="218"/>
      <c r="G119" s="344"/>
      <c r="H119" s="218"/>
      <c r="I119" s="344"/>
      <c r="J119" s="218"/>
      <c r="K119" s="366"/>
      <c r="L119" s="403"/>
      <c r="P119" s="403"/>
      <c r="Q119" s="403"/>
    </row>
    <row r="120" spans="1:17" s="263" customFormat="1" ht="18.75">
      <c r="A120" s="336"/>
      <c r="B120" s="337"/>
      <c r="C120" s="346" t="s">
        <v>204</v>
      </c>
      <c r="D120" s="339"/>
      <c r="E120" s="340"/>
      <c r="F120" s="347"/>
      <c r="G120" s="348"/>
      <c r="H120" s="347"/>
      <c r="I120" s="348"/>
      <c r="J120" s="348"/>
      <c r="K120" s="368"/>
      <c r="L120" s="403"/>
      <c r="P120" s="403"/>
      <c r="Q120" s="403"/>
    </row>
    <row r="121" spans="1:11" ht="18">
      <c r="A121" s="320">
        <v>9</v>
      </c>
      <c r="B121" s="392"/>
      <c r="C121" s="393" t="s">
        <v>67</v>
      </c>
      <c r="D121" s="394"/>
      <c r="E121" s="395"/>
      <c r="F121" s="396"/>
      <c r="G121" s="397"/>
      <c r="H121" s="396"/>
      <c r="I121" s="397"/>
      <c r="J121" s="397"/>
      <c r="K121" s="405"/>
    </row>
    <row r="122" spans="1:11" ht="18">
      <c r="A122" s="320"/>
      <c r="B122" s="392">
        <v>9.1</v>
      </c>
      <c r="C122" s="398" t="s">
        <v>205</v>
      </c>
      <c r="D122" s="394"/>
      <c r="E122" s="395" t="s">
        <v>206</v>
      </c>
      <c r="F122" s="396"/>
      <c r="G122" s="344"/>
      <c r="H122" s="396"/>
      <c r="I122" s="344"/>
      <c r="J122" s="344"/>
      <c r="K122" s="405"/>
    </row>
    <row r="123" spans="1:11" ht="18">
      <c r="A123" s="320"/>
      <c r="B123" s="392">
        <v>9.2</v>
      </c>
      <c r="C123" s="398" t="s">
        <v>207</v>
      </c>
      <c r="D123" s="394"/>
      <c r="E123" s="395" t="s">
        <v>208</v>
      </c>
      <c r="F123" s="396"/>
      <c r="G123" s="344"/>
      <c r="H123" s="396"/>
      <c r="I123" s="344"/>
      <c r="J123" s="344"/>
      <c r="K123" s="405"/>
    </row>
    <row r="124" spans="1:11" ht="18">
      <c r="A124" s="320"/>
      <c r="B124" s="392">
        <v>9.3</v>
      </c>
      <c r="C124" s="398" t="s">
        <v>209</v>
      </c>
      <c r="D124" s="394"/>
      <c r="E124" s="395" t="s">
        <v>208</v>
      </c>
      <c r="F124" s="396"/>
      <c r="G124" s="344"/>
      <c r="H124" s="396"/>
      <c r="I124" s="344"/>
      <c r="J124" s="344"/>
      <c r="K124" s="405"/>
    </row>
    <row r="125" spans="1:11" ht="18">
      <c r="A125" s="320"/>
      <c r="B125" s="392">
        <v>9.4</v>
      </c>
      <c r="C125" s="398" t="s">
        <v>210</v>
      </c>
      <c r="D125" s="394"/>
      <c r="E125" s="395" t="s">
        <v>208</v>
      </c>
      <c r="F125" s="396"/>
      <c r="G125" s="344"/>
      <c r="H125" s="396"/>
      <c r="I125" s="344"/>
      <c r="J125" s="344"/>
      <c r="K125" s="405"/>
    </row>
    <row r="126" spans="1:11" ht="18">
      <c r="A126" s="399"/>
      <c r="B126" s="392">
        <v>9.5</v>
      </c>
      <c r="C126" s="398" t="s">
        <v>211</v>
      </c>
      <c r="D126" s="219"/>
      <c r="E126" s="400" t="s">
        <v>84</v>
      </c>
      <c r="F126" s="219"/>
      <c r="G126" s="344"/>
      <c r="H126" s="219"/>
      <c r="I126" s="344"/>
      <c r="J126" s="344"/>
      <c r="K126" s="406"/>
    </row>
    <row r="127" spans="1:11" ht="18">
      <c r="A127" s="399"/>
      <c r="B127" s="392">
        <v>9.6</v>
      </c>
      <c r="C127" s="398" t="s">
        <v>212</v>
      </c>
      <c r="D127" s="219"/>
      <c r="E127" s="400" t="s">
        <v>84</v>
      </c>
      <c r="F127" s="219"/>
      <c r="G127" s="344"/>
      <c r="H127" s="219"/>
      <c r="I127" s="344"/>
      <c r="J127" s="344"/>
      <c r="K127" s="406"/>
    </row>
    <row r="128" spans="1:11" ht="18">
      <c r="A128" s="399"/>
      <c r="B128" s="392">
        <v>9.7</v>
      </c>
      <c r="C128" s="398" t="s">
        <v>139</v>
      </c>
      <c r="D128" s="219"/>
      <c r="E128" s="400" t="s">
        <v>120</v>
      </c>
      <c r="F128" s="219"/>
      <c r="G128" s="344"/>
      <c r="H128" s="219"/>
      <c r="I128" s="344"/>
      <c r="J128" s="344"/>
      <c r="K128" s="406"/>
    </row>
    <row r="129" spans="1:11" ht="18">
      <c r="A129" s="399"/>
      <c r="B129" s="392">
        <v>9.8</v>
      </c>
      <c r="C129" s="398" t="s">
        <v>213</v>
      </c>
      <c r="D129" s="219"/>
      <c r="E129" s="400" t="s">
        <v>120</v>
      </c>
      <c r="F129" s="219"/>
      <c r="G129" s="344"/>
      <c r="H129" s="219"/>
      <c r="I129" s="344"/>
      <c r="J129" s="344"/>
      <c r="K129" s="406"/>
    </row>
    <row r="130" spans="1:11" ht="18">
      <c r="A130" s="399"/>
      <c r="B130" s="392">
        <v>9.9</v>
      </c>
      <c r="C130" s="398" t="s">
        <v>214</v>
      </c>
      <c r="D130" s="219"/>
      <c r="E130" s="400" t="s">
        <v>120</v>
      </c>
      <c r="F130" s="219"/>
      <c r="G130" s="344"/>
      <c r="H130" s="219"/>
      <c r="I130" s="344"/>
      <c r="J130" s="344"/>
      <c r="K130" s="406"/>
    </row>
    <row r="131" spans="1:11" ht="18">
      <c r="A131" s="399"/>
      <c r="B131" s="407">
        <v>9.1</v>
      </c>
      <c r="C131" s="398" t="s">
        <v>215</v>
      </c>
      <c r="D131" s="219"/>
      <c r="E131" s="400" t="s">
        <v>120</v>
      </c>
      <c r="F131" s="219"/>
      <c r="G131" s="344"/>
      <c r="H131" s="219"/>
      <c r="I131" s="344"/>
      <c r="J131" s="344"/>
      <c r="K131" s="406"/>
    </row>
    <row r="132" spans="1:11" ht="18">
      <c r="A132" s="399"/>
      <c r="B132" s="392">
        <v>9.11</v>
      </c>
      <c r="C132" s="378" t="s">
        <v>216</v>
      </c>
      <c r="D132" s="219"/>
      <c r="E132" s="226" t="s">
        <v>217</v>
      </c>
      <c r="F132" s="219"/>
      <c r="G132" s="344"/>
      <c r="H132" s="379"/>
      <c r="I132" s="344"/>
      <c r="J132" s="344"/>
      <c r="K132" s="406"/>
    </row>
    <row r="133" spans="1:11" ht="18">
      <c r="A133" s="399"/>
      <c r="B133" s="392">
        <v>9.12</v>
      </c>
      <c r="C133" s="378" t="s">
        <v>218</v>
      </c>
      <c r="D133" s="219"/>
      <c r="E133" s="226" t="s">
        <v>217</v>
      </c>
      <c r="F133" s="219"/>
      <c r="G133" s="344"/>
      <c r="H133" s="379"/>
      <c r="I133" s="344"/>
      <c r="J133" s="344"/>
      <c r="K133" s="406"/>
    </row>
    <row r="134" spans="1:11" ht="18">
      <c r="A134" s="399"/>
      <c r="B134" s="392">
        <v>9.13</v>
      </c>
      <c r="C134" s="378" t="s">
        <v>219</v>
      </c>
      <c r="D134" s="219"/>
      <c r="E134" s="226" t="s">
        <v>217</v>
      </c>
      <c r="F134" s="219"/>
      <c r="G134" s="344"/>
      <c r="H134" s="379"/>
      <c r="I134" s="344"/>
      <c r="J134" s="344"/>
      <c r="K134" s="406"/>
    </row>
    <row r="135" spans="1:11" ht="18">
      <c r="A135" s="399"/>
      <c r="B135" s="392">
        <v>9.14</v>
      </c>
      <c r="C135" s="378" t="s">
        <v>140</v>
      </c>
      <c r="D135" s="219"/>
      <c r="E135" s="226" t="s">
        <v>120</v>
      </c>
      <c r="F135" s="219"/>
      <c r="G135" s="344"/>
      <c r="H135" s="379"/>
      <c r="I135" s="344"/>
      <c r="J135" s="344"/>
      <c r="K135" s="406"/>
    </row>
    <row r="136" spans="1:11" ht="18">
      <c r="A136" s="399"/>
      <c r="B136" s="392">
        <v>9.15</v>
      </c>
      <c r="C136" s="378" t="s">
        <v>220</v>
      </c>
      <c r="D136" s="219"/>
      <c r="E136" s="226" t="s">
        <v>120</v>
      </c>
      <c r="F136" s="219"/>
      <c r="G136" s="344"/>
      <c r="H136" s="379"/>
      <c r="I136" s="344"/>
      <c r="J136" s="344"/>
      <c r="K136" s="406"/>
    </row>
    <row r="137" spans="1:11" ht="18">
      <c r="A137" s="399"/>
      <c r="B137" s="392">
        <v>9.16</v>
      </c>
      <c r="C137" s="408" t="s">
        <v>221</v>
      </c>
      <c r="D137" s="219"/>
      <c r="E137" s="226" t="s">
        <v>120</v>
      </c>
      <c r="F137" s="409"/>
      <c r="G137" s="344"/>
      <c r="H137" s="379"/>
      <c r="I137" s="344"/>
      <c r="J137" s="344"/>
      <c r="K137" s="406"/>
    </row>
    <row r="138" spans="1:11" ht="18">
      <c r="A138" s="399"/>
      <c r="B138" s="392">
        <v>9.17</v>
      </c>
      <c r="C138" s="408" t="s">
        <v>222</v>
      </c>
      <c r="D138" s="219"/>
      <c r="E138" s="226" t="s">
        <v>120</v>
      </c>
      <c r="F138" s="409"/>
      <c r="G138" s="344"/>
      <c r="H138" s="379"/>
      <c r="I138" s="344"/>
      <c r="J138" s="344"/>
      <c r="K138" s="406"/>
    </row>
    <row r="139" spans="1:11" ht="18">
      <c r="A139" s="399"/>
      <c r="B139" s="392">
        <v>9.18</v>
      </c>
      <c r="C139" s="408" t="s">
        <v>223</v>
      </c>
      <c r="D139" s="219"/>
      <c r="E139" s="410" t="s">
        <v>59</v>
      </c>
      <c r="F139" s="409"/>
      <c r="G139" s="344"/>
      <c r="H139" s="379"/>
      <c r="I139" s="344"/>
      <c r="J139" s="344"/>
      <c r="K139" s="406"/>
    </row>
    <row r="140" spans="1:11" ht="18">
      <c r="A140" s="399"/>
      <c r="B140" s="392">
        <v>9.19</v>
      </c>
      <c r="C140" s="408" t="s">
        <v>224</v>
      </c>
      <c r="D140" s="219"/>
      <c r="E140" s="226" t="s">
        <v>120</v>
      </c>
      <c r="F140" s="409"/>
      <c r="G140" s="344"/>
      <c r="H140" s="379"/>
      <c r="I140" s="344"/>
      <c r="J140" s="344"/>
      <c r="K140" s="406"/>
    </row>
    <row r="141" spans="1:11" ht="18">
      <c r="A141" s="399"/>
      <c r="B141" s="407">
        <v>9.2</v>
      </c>
      <c r="C141" s="411" t="s">
        <v>225</v>
      </c>
      <c r="D141" s="219"/>
      <c r="E141" s="412" t="s">
        <v>59</v>
      </c>
      <c r="F141" s="413"/>
      <c r="G141" s="344"/>
      <c r="H141" s="379"/>
      <c r="I141" s="344"/>
      <c r="J141" s="344"/>
      <c r="K141" s="406"/>
    </row>
    <row r="142" spans="1:11" ht="18">
      <c r="A142" s="399"/>
      <c r="B142" s="407">
        <v>9.21</v>
      </c>
      <c r="C142" s="584" t="s">
        <v>226</v>
      </c>
      <c r="D142" s="219"/>
      <c r="E142" s="412" t="s">
        <v>59</v>
      </c>
      <c r="F142" s="413"/>
      <c r="G142" s="344"/>
      <c r="H142" s="379"/>
      <c r="I142" s="344"/>
      <c r="J142" s="344"/>
      <c r="K142" s="406"/>
    </row>
    <row r="143" spans="1:11" ht="18">
      <c r="A143" s="399"/>
      <c r="B143" s="407">
        <v>9.22</v>
      </c>
      <c r="C143" s="584" t="s">
        <v>227</v>
      </c>
      <c r="D143" s="219"/>
      <c r="E143" s="412" t="s">
        <v>186</v>
      </c>
      <c r="F143" s="413"/>
      <c r="G143" s="344"/>
      <c r="H143" s="379"/>
      <c r="I143" s="344"/>
      <c r="J143" s="344"/>
      <c r="K143" s="406"/>
    </row>
    <row r="144" spans="1:11" ht="18">
      <c r="A144" s="399"/>
      <c r="B144" s="407">
        <v>9.23</v>
      </c>
      <c r="C144" s="584" t="s">
        <v>228</v>
      </c>
      <c r="D144" s="219"/>
      <c r="E144" s="412" t="s">
        <v>120</v>
      </c>
      <c r="F144" s="413"/>
      <c r="G144" s="344"/>
      <c r="H144" s="379"/>
      <c r="I144" s="344"/>
      <c r="J144" s="344"/>
      <c r="K144" s="406"/>
    </row>
    <row r="145" spans="1:11" ht="18.75">
      <c r="A145" s="399"/>
      <c r="B145" s="407">
        <v>9.24</v>
      </c>
      <c r="C145" s="584" t="s">
        <v>229</v>
      </c>
      <c r="D145" s="219"/>
      <c r="E145" s="412" t="s">
        <v>120</v>
      </c>
      <c r="F145" s="413"/>
      <c r="G145" s="344"/>
      <c r="H145" s="379"/>
      <c r="I145" s="344"/>
      <c r="J145" s="344"/>
      <c r="K145" s="406"/>
    </row>
    <row r="146" spans="1:11" ht="18.75">
      <c r="A146" s="415"/>
      <c r="B146" s="416"/>
      <c r="C146" s="346" t="s">
        <v>230</v>
      </c>
      <c r="D146" s="417"/>
      <c r="E146" s="418"/>
      <c r="F146" s="419"/>
      <c r="G146" s="420"/>
      <c r="H146" s="421"/>
      <c r="I146" s="420"/>
      <c r="J146" s="420"/>
      <c r="K146" s="438"/>
    </row>
    <row r="147" spans="1:11" ht="18">
      <c r="A147" s="326">
        <v>10</v>
      </c>
      <c r="B147" s="327"/>
      <c r="C147" s="343" t="s">
        <v>231</v>
      </c>
      <c r="D147" s="329"/>
      <c r="E147" s="330"/>
      <c r="F147" s="218"/>
      <c r="G147" s="344"/>
      <c r="H147" s="218"/>
      <c r="I147" s="218"/>
      <c r="J147" s="218"/>
      <c r="K147" s="366"/>
    </row>
    <row r="148" spans="1:11" ht="18">
      <c r="A148" s="422">
        <v>10.1</v>
      </c>
      <c r="B148" s="327"/>
      <c r="C148" s="353" t="s">
        <v>232</v>
      </c>
      <c r="D148" s="329"/>
      <c r="E148" s="330"/>
      <c r="F148" s="218"/>
      <c r="G148" s="344"/>
      <c r="H148" s="218"/>
      <c r="I148" s="218"/>
      <c r="J148" s="218"/>
      <c r="K148" s="366"/>
    </row>
    <row r="149" spans="1:12" ht="18">
      <c r="A149" s="326"/>
      <c r="B149" s="327" t="s">
        <v>233</v>
      </c>
      <c r="C149" s="581" t="s">
        <v>234</v>
      </c>
      <c r="D149" s="329"/>
      <c r="E149" s="330" t="s">
        <v>76</v>
      </c>
      <c r="F149" s="218"/>
      <c r="G149" s="344"/>
      <c r="H149" s="218"/>
      <c r="I149" s="344"/>
      <c r="J149" s="344"/>
      <c r="K149" s="367"/>
      <c r="L149" s="269">
        <f>7.5*8</f>
        <v>60</v>
      </c>
    </row>
    <row r="150" spans="1:11" ht="18">
      <c r="A150" s="326"/>
      <c r="B150" s="327" t="s">
        <v>235</v>
      </c>
      <c r="C150" s="581" t="s">
        <v>236</v>
      </c>
      <c r="D150" s="329"/>
      <c r="E150" s="330" t="s">
        <v>76</v>
      </c>
      <c r="F150" s="218"/>
      <c r="G150" s="344"/>
      <c r="H150" s="218"/>
      <c r="I150" s="344"/>
      <c r="J150" s="344"/>
      <c r="K150" s="367"/>
    </row>
    <row r="151" spans="1:12" ht="18">
      <c r="A151" s="326"/>
      <c r="B151" s="327" t="s">
        <v>237</v>
      </c>
      <c r="C151" s="581" t="s">
        <v>238</v>
      </c>
      <c r="D151" s="329"/>
      <c r="E151" s="330" t="s">
        <v>120</v>
      </c>
      <c r="F151" s="218"/>
      <c r="G151" s="344"/>
      <c r="H151" s="218"/>
      <c r="I151" s="344"/>
      <c r="J151" s="344"/>
      <c r="K151" s="367"/>
      <c r="L151" s="269">
        <f>7.5*8</f>
        <v>60</v>
      </c>
    </row>
    <row r="152" spans="1:12" ht="18">
      <c r="A152" s="326"/>
      <c r="B152" s="327" t="s">
        <v>239</v>
      </c>
      <c r="C152" s="581" t="s">
        <v>240</v>
      </c>
      <c r="D152" s="329"/>
      <c r="E152" s="330" t="s">
        <v>120</v>
      </c>
      <c r="F152" s="218"/>
      <c r="G152" s="344"/>
      <c r="H152" s="218"/>
      <c r="I152" s="344"/>
      <c r="J152" s="344"/>
      <c r="K152" s="367"/>
      <c r="L152" s="269">
        <f>7.5*8</f>
        <v>60</v>
      </c>
    </row>
    <row r="153" spans="1:12" ht="18">
      <c r="A153" s="326"/>
      <c r="B153" s="327" t="s">
        <v>241</v>
      </c>
      <c r="C153" s="581" t="s">
        <v>242</v>
      </c>
      <c r="D153" s="329"/>
      <c r="E153" s="330" t="s">
        <v>76</v>
      </c>
      <c r="F153" s="218"/>
      <c r="G153" s="344"/>
      <c r="H153" s="218"/>
      <c r="I153" s="344"/>
      <c r="J153" s="344"/>
      <c r="K153" s="367"/>
      <c r="L153" s="269">
        <f>7.5*8</f>
        <v>60</v>
      </c>
    </row>
    <row r="154" spans="1:11" ht="18">
      <c r="A154" s="326">
        <v>10.2</v>
      </c>
      <c r="B154" s="327"/>
      <c r="C154" s="353" t="s">
        <v>243</v>
      </c>
      <c r="D154" s="329"/>
      <c r="E154" s="330"/>
      <c r="F154" s="218"/>
      <c r="G154" s="344"/>
      <c r="H154" s="218"/>
      <c r="I154" s="344"/>
      <c r="J154" s="344"/>
      <c r="K154" s="366"/>
    </row>
    <row r="155" spans="1:13" ht="18">
      <c r="A155" s="326"/>
      <c r="B155" s="327" t="s">
        <v>244</v>
      </c>
      <c r="C155" s="334" t="s">
        <v>245</v>
      </c>
      <c r="D155" s="329"/>
      <c r="E155" s="330" t="s">
        <v>76</v>
      </c>
      <c r="F155" s="218"/>
      <c r="G155" s="344"/>
      <c r="H155" s="218"/>
      <c r="I155" s="344"/>
      <c r="J155" s="344"/>
      <c r="K155" s="366"/>
      <c r="L155" s="269">
        <f>12+79+12+127+62+25+29+9.5</f>
        <v>355.5</v>
      </c>
      <c r="M155" s="266" t="s">
        <v>76</v>
      </c>
    </row>
    <row r="156" spans="1:17" ht="37.5" customHeight="1">
      <c r="A156" s="399"/>
      <c r="B156" s="327" t="s">
        <v>246</v>
      </c>
      <c r="C156" s="423" t="s">
        <v>247</v>
      </c>
      <c r="D156" s="424"/>
      <c r="E156" s="226" t="s">
        <v>84</v>
      </c>
      <c r="F156" s="424"/>
      <c r="G156" s="332"/>
      <c r="H156" s="424"/>
      <c r="I156" s="325"/>
      <c r="J156" s="332"/>
      <c r="K156" s="406"/>
      <c r="L156" s="5"/>
      <c r="P156" s="266"/>
      <c r="Q156" s="266"/>
    </row>
    <row r="157" spans="1:11" ht="18">
      <c r="A157" s="326">
        <v>10.3</v>
      </c>
      <c r="B157" s="327"/>
      <c r="C157" s="353" t="s">
        <v>248</v>
      </c>
      <c r="D157" s="329"/>
      <c r="E157" s="330"/>
      <c r="F157" s="218"/>
      <c r="G157" s="344"/>
      <c r="H157" s="218"/>
      <c r="I157" s="344"/>
      <c r="J157" s="344"/>
      <c r="K157" s="366"/>
    </row>
    <row r="158" spans="1:17" s="187" customFormat="1" ht="36">
      <c r="A158" s="425"/>
      <c r="B158" s="387" t="s">
        <v>249</v>
      </c>
      <c r="C158" s="426" t="s">
        <v>250</v>
      </c>
      <c r="D158" s="427"/>
      <c r="E158" s="428" t="s">
        <v>76</v>
      </c>
      <c r="F158" s="429"/>
      <c r="G158" s="430"/>
      <c r="H158" s="429"/>
      <c r="I158" s="430"/>
      <c r="J158" s="430"/>
      <c r="K158" s="439"/>
      <c r="L158" s="440">
        <f>76.5*3</f>
        <v>229.5</v>
      </c>
      <c r="P158" s="440"/>
      <c r="Q158" s="440"/>
    </row>
    <row r="159" spans="1:17" s="187" customFormat="1" ht="36">
      <c r="A159" s="425"/>
      <c r="B159" s="387" t="s">
        <v>251</v>
      </c>
      <c r="C159" s="426" t="s">
        <v>252</v>
      </c>
      <c r="D159" s="427"/>
      <c r="E159" s="428" t="s">
        <v>76</v>
      </c>
      <c r="F159" s="429"/>
      <c r="G159" s="430"/>
      <c r="H159" s="429"/>
      <c r="I159" s="430"/>
      <c r="J159" s="430"/>
      <c r="K159" s="439"/>
      <c r="L159" s="440">
        <f>76.5*3</f>
        <v>229.5</v>
      </c>
      <c r="P159" s="440"/>
      <c r="Q159" s="440"/>
    </row>
    <row r="160" spans="1:12" ht="18">
      <c r="A160" s="326"/>
      <c r="B160" s="327" t="s">
        <v>253</v>
      </c>
      <c r="C160" s="581" t="s">
        <v>254</v>
      </c>
      <c r="D160" s="329"/>
      <c r="E160" s="330" t="s">
        <v>120</v>
      </c>
      <c r="F160" s="218"/>
      <c r="G160" s="344"/>
      <c r="H160" s="218"/>
      <c r="I160" s="344"/>
      <c r="J160" s="344"/>
      <c r="K160" s="367"/>
      <c r="L160" s="269">
        <f>7.5*8</f>
        <v>60</v>
      </c>
    </row>
    <row r="161" spans="1:12" ht="18">
      <c r="A161" s="326"/>
      <c r="B161" s="327" t="s">
        <v>255</v>
      </c>
      <c r="C161" s="581" t="s">
        <v>256</v>
      </c>
      <c r="D161" s="329"/>
      <c r="E161" s="330" t="s">
        <v>76</v>
      </c>
      <c r="F161" s="218"/>
      <c r="G161" s="344"/>
      <c r="H161" s="218"/>
      <c r="I161" s="344"/>
      <c r="J161" s="344"/>
      <c r="K161" s="367"/>
      <c r="L161" s="269">
        <f>7.5*8</f>
        <v>60</v>
      </c>
    </row>
    <row r="162" spans="1:12" ht="18.75">
      <c r="A162" s="326"/>
      <c r="B162" s="327" t="s">
        <v>257</v>
      </c>
      <c r="C162" s="581" t="s">
        <v>258</v>
      </c>
      <c r="D162" s="329"/>
      <c r="E162" s="330" t="s">
        <v>259</v>
      </c>
      <c r="F162" s="218"/>
      <c r="G162" s="344"/>
      <c r="H162" s="218"/>
      <c r="I162" s="344"/>
      <c r="J162" s="344"/>
      <c r="K162" s="367"/>
      <c r="L162" s="269">
        <f>7.5*8</f>
        <v>60</v>
      </c>
    </row>
    <row r="163" spans="1:11" ht="18.75">
      <c r="A163" s="336"/>
      <c r="B163" s="337"/>
      <c r="C163" s="346" t="s">
        <v>260</v>
      </c>
      <c r="D163" s="339"/>
      <c r="E163" s="340"/>
      <c r="F163" s="347"/>
      <c r="G163" s="348"/>
      <c r="H163" s="347"/>
      <c r="I163" s="348"/>
      <c r="J163" s="348"/>
      <c r="K163" s="368"/>
    </row>
    <row r="164" spans="1:17" ht="21.75" customHeight="1">
      <c r="A164" s="326">
        <v>11</v>
      </c>
      <c r="B164" s="327"/>
      <c r="C164" s="431" t="s">
        <v>261</v>
      </c>
      <c r="D164" s="432"/>
      <c r="E164" s="433"/>
      <c r="F164" s="218"/>
      <c r="G164" s="218"/>
      <c r="H164" s="218"/>
      <c r="I164" s="218"/>
      <c r="J164" s="218"/>
      <c r="K164" s="441"/>
      <c r="L164" s="354"/>
      <c r="P164" s="266"/>
      <c r="Q164" s="266"/>
    </row>
    <row r="165" spans="1:17" ht="21.75" customHeight="1">
      <c r="A165" s="326"/>
      <c r="B165" s="327"/>
      <c r="C165" s="434" t="s">
        <v>262</v>
      </c>
      <c r="D165" s="435"/>
      <c r="E165" s="230"/>
      <c r="F165" s="379"/>
      <c r="G165" s="379"/>
      <c r="H165" s="379"/>
      <c r="I165" s="379"/>
      <c r="J165" s="218"/>
      <c r="K165" s="441"/>
      <c r="L165" s="354"/>
      <c r="P165" s="266"/>
      <c r="Q165" s="266"/>
    </row>
    <row r="166" spans="1:17" ht="21.75" customHeight="1">
      <c r="A166" s="326"/>
      <c r="B166" s="327"/>
      <c r="C166" s="436" t="s">
        <v>263</v>
      </c>
      <c r="D166" s="435"/>
      <c r="E166" s="230" t="s">
        <v>59</v>
      </c>
      <c r="F166" s="379"/>
      <c r="G166" s="379"/>
      <c r="H166" s="379"/>
      <c r="I166" s="379"/>
      <c r="J166" s="218"/>
      <c r="K166" s="219"/>
      <c r="L166" s="354"/>
      <c r="P166" s="266"/>
      <c r="Q166" s="266"/>
    </row>
    <row r="167" spans="1:17" ht="21.75" customHeight="1">
      <c r="A167" s="326"/>
      <c r="B167" s="327"/>
      <c r="C167" s="436" t="s">
        <v>264</v>
      </c>
      <c r="D167" s="435"/>
      <c r="E167" s="230" t="s">
        <v>265</v>
      </c>
      <c r="F167" s="379"/>
      <c r="G167" s="379"/>
      <c r="H167" s="379"/>
      <c r="I167" s="379"/>
      <c r="J167" s="218"/>
      <c r="K167" s="219"/>
      <c r="L167" s="354"/>
      <c r="P167" s="266"/>
      <c r="Q167" s="266"/>
    </row>
    <row r="168" spans="1:17" ht="21.75" customHeight="1">
      <c r="A168" s="326"/>
      <c r="B168" s="327"/>
      <c r="C168" s="436" t="s">
        <v>266</v>
      </c>
      <c r="D168" s="435"/>
      <c r="E168" s="230" t="s">
        <v>265</v>
      </c>
      <c r="F168" s="379"/>
      <c r="G168" s="379"/>
      <c r="H168" s="379"/>
      <c r="I168" s="379"/>
      <c r="J168" s="218"/>
      <c r="K168" s="219"/>
      <c r="L168" s="354"/>
      <c r="P168" s="266"/>
      <c r="Q168" s="266"/>
    </row>
    <row r="169" spans="1:17" ht="21.75" customHeight="1">
      <c r="A169" s="326"/>
      <c r="B169" s="327"/>
      <c r="C169" s="436" t="s">
        <v>267</v>
      </c>
      <c r="D169" s="435"/>
      <c r="E169" s="230" t="s">
        <v>265</v>
      </c>
      <c r="F169" s="379"/>
      <c r="G169" s="379"/>
      <c r="H169" s="379"/>
      <c r="I169" s="379"/>
      <c r="J169" s="218"/>
      <c r="K169" s="219"/>
      <c r="L169" s="354"/>
      <c r="P169" s="266"/>
      <c r="Q169" s="266"/>
    </row>
    <row r="170" spans="1:17" ht="21.75" customHeight="1">
      <c r="A170" s="326"/>
      <c r="B170" s="327"/>
      <c r="C170" s="434" t="s">
        <v>268</v>
      </c>
      <c r="D170" s="435"/>
      <c r="E170" s="230"/>
      <c r="F170" s="379"/>
      <c r="G170" s="379"/>
      <c r="H170" s="379"/>
      <c r="I170" s="379"/>
      <c r="J170" s="218"/>
      <c r="K170" s="441"/>
      <c r="L170" s="354"/>
      <c r="P170" s="266"/>
      <c r="Q170" s="266"/>
    </row>
    <row r="171" spans="1:17" ht="21.75" customHeight="1">
      <c r="A171" s="326"/>
      <c r="B171" s="327"/>
      <c r="C171" s="436" t="s">
        <v>269</v>
      </c>
      <c r="D171" s="435"/>
      <c r="E171" s="230" t="s">
        <v>265</v>
      </c>
      <c r="F171" s="379"/>
      <c r="G171" s="379"/>
      <c r="H171" s="379"/>
      <c r="I171" s="379"/>
      <c r="J171" s="218"/>
      <c r="K171" s="441"/>
      <c r="L171" s="354"/>
      <c r="P171" s="266"/>
      <c r="Q171" s="266"/>
    </row>
    <row r="172" spans="1:17" ht="21.75" customHeight="1">
      <c r="A172" s="326"/>
      <c r="B172" s="327"/>
      <c r="C172" s="436" t="s">
        <v>270</v>
      </c>
      <c r="D172" s="435"/>
      <c r="E172" s="230" t="s">
        <v>265</v>
      </c>
      <c r="F172" s="379"/>
      <c r="G172" s="379"/>
      <c r="H172" s="379"/>
      <c r="I172" s="379"/>
      <c r="J172" s="218"/>
      <c r="K172" s="441"/>
      <c r="L172" s="354"/>
      <c r="P172" s="266"/>
      <c r="Q172" s="266"/>
    </row>
    <row r="173" spans="1:17" ht="21.75" customHeight="1">
      <c r="A173" s="326"/>
      <c r="B173" s="327"/>
      <c r="C173" s="434" t="s">
        <v>271</v>
      </c>
      <c r="D173" s="435"/>
      <c r="E173" s="230"/>
      <c r="F173" s="379"/>
      <c r="G173" s="379"/>
      <c r="H173" s="379"/>
      <c r="I173" s="379"/>
      <c r="J173" s="218"/>
      <c r="K173" s="441"/>
      <c r="L173" s="354"/>
      <c r="P173" s="266"/>
      <c r="Q173" s="266"/>
    </row>
    <row r="174" spans="1:17" ht="21.75" customHeight="1">
      <c r="A174" s="326"/>
      <c r="B174" s="327"/>
      <c r="C174" s="436" t="s">
        <v>272</v>
      </c>
      <c r="D174" s="435"/>
      <c r="E174" s="230" t="s">
        <v>273</v>
      </c>
      <c r="F174" s="218"/>
      <c r="G174" s="379"/>
      <c r="H174" s="379"/>
      <c r="I174" s="379"/>
      <c r="J174" s="218"/>
      <c r="K174" s="442"/>
      <c r="L174" s="354"/>
      <c r="P174" s="266"/>
      <c r="Q174" s="266"/>
    </row>
    <row r="175" spans="1:17" ht="21.75" customHeight="1">
      <c r="A175" s="326"/>
      <c r="B175" s="327"/>
      <c r="C175" s="436" t="s">
        <v>274</v>
      </c>
      <c r="D175" s="435"/>
      <c r="E175" s="230" t="s">
        <v>273</v>
      </c>
      <c r="F175" s="218"/>
      <c r="G175" s="379"/>
      <c r="H175" s="379"/>
      <c r="I175" s="379"/>
      <c r="J175" s="218"/>
      <c r="K175" s="442"/>
      <c r="L175" s="354"/>
      <c r="P175" s="266"/>
      <c r="Q175" s="266"/>
    </row>
    <row r="176" spans="1:17" ht="21.75" customHeight="1">
      <c r="A176" s="326"/>
      <c r="B176" s="327"/>
      <c r="C176" s="437" t="s">
        <v>275</v>
      </c>
      <c r="D176" s="435"/>
      <c r="E176" s="230" t="s">
        <v>273</v>
      </c>
      <c r="F176" s="218"/>
      <c r="G176" s="379"/>
      <c r="H176" s="379"/>
      <c r="I176" s="379"/>
      <c r="J176" s="218"/>
      <c r="K176" s="442"/>
      <c r="L176" s="354"/>
      <c r="P176" s="266"/>
      <c r="Q176" s="266"/>
    </row>
    <row r="177" spans="1:17" ht="21.75" customHeight="1">
      <c r="A177" s="326"/>
      <c r="B177" s="327"/>
      <c r="C177" s="437" t="s">
        <v>276</v>
      </c>
      <c r="D177" s="435"/>
      <c r="E177" s="230" t="s">
        <v>273</v>
      </c>
      <c r="F177" s="218"/>
      <c r="G177" s="379"/>
      <c r="H177" s="379"/>
      <c r="I177" s="379"/>
      <c r="J177" s="218"/>
      <c r="K177" s="442"/>
      <c r="L177" s="354"/>
      <c r="P177" s="266"/>
      <c r="Q177" s="266"/>
    </row>
    <row r="178" spans="1:17" ht="21.75" customHeight="1">
      <c r="A178" s="326"/>
      <c r="B178" s="327"/>
      <c r="C178" s="437" t="s">
        <v>277</v>
      </c>
      <c r="D178" s="435"/>
      <c r="E178" s="230" t="s">
        <v>273</v>
      </c>
      <c r="F178" s="379"/>
      <c r="G178" s="379"/>
      <c r="H178" s="379"/>
      <c r="I178" s="379"/>
      <c r="J178" s="218"/>
      <c r="K178" s="441"/>
      <c r="L178" s="354"/>
      <c r="P178" s="266"/>
      <c r="Q178" s="266"/>
    </row>
    <row r="179" spans="1:17" ht="21.75" customHeight="1">
      <c r="A179" s="326"/>
      <c r="B179" s="327"/>
      <c r="C179" s="434" t="s">
        <v>278</v>
      </c>
      <c r="D179" s="435"/>
      <c r="E179" s="230"/>
      <c r="F179" s="379"/>
      <c r="G179" s="379"/>
      <c r="H179" s="379"/>
      <c r="I179" s="379"/>
      <c r="J179" s="218"/>
      <c r="K179" s="441"/>
      <c r="L179" s="354"/>
      <c r="P179" s="266"/>
      <c r="Q179" s="266"/>
    </row>
    <row r="180" spans="1:17" ht="21.75" customHeight="1">
      <c r="A180" s="326"/>
      <c r="B180" s="327"/>
      <c r="C180" s="436" t="s">
        <v>279</v>
      </c>
      <c r="D180" s="435"/>
      <c r="E180" s="230" t="s">
        <v>76</v>
      </c>
      <c r="F180" s="379"/>
      <c r="G180" s="379"/>
      <c r="H180" s="379"/>
      <c r="I180" s="379"/>
      <c r="J180" s="218"/>
      <c r="K180" s="219"/>
      <c r="L180" s="354"/>
      <c r="P180" s="266"/>
      <c r="Q180" s="266"/>
    </row>
    <row r="181" spans="1:17" ht="21.75" customHeight="1">
      <c r="A181" s="326"/>
      <c r="B181" s="327"/>
      <c r="C181" s="436" t="s">
        <v>280</v>
      </c>
      <c r="D181" s="435"/>
      <c r="E181" s="230" t="s">
        <v>76</v>
      </c>
      <c r="F181" s="379"/>
      <c r="G181" s="379"/>
      <c r="H181" s="379"/>
      <c r="I181" s="379"/>
      <c r="J181" s="218"/>
      <c r="K181" s="219"/>
      <c r="L181" s="354"/>
      <c r="P181" s="266"/>
      <c r="Q181" s="266"/>
    </row>
    <row r="182" spans="1:17" ht="21.75" customHeight="1">
      <c r="A182" s="326"/>
      <c r="B182" s="327"/>
      <c r="C182" s="436" t="s">
        <v>281</v>
      </c>
      <c r="D182" s="435"/>
      <c r="E182" s="230" t="s">
        <v>273</v>
      </c>
      <c r="F182" s="379"/>
      <c r="G182" s="379"/>
      <c r="H182" s="379"/>
      <c r="I182" s="379"/>
      <c r="J182" s="218"/>
      <c r="K182" s="219"/>
      <c r="L182" s="354"/>
      <c r="P182" s="266"/>
      <c r="Q182" s="266"/>
    </row>
    <row r="183" spans="1:17" ht="21.75" customHeight="1">
      <c r="A183" s="326"/>
      <c r="B183" s="327"/>
      <c r="C183" s="434" t="s">
        <v>282</v>
      </c>
      <c r="D183" s="435"/>
      <c r="E183" s="230"/>
      <c r="F183" s="379"/>
      <c r="G183" s="379"/>
      <c r="H183" s="379"/>
      <c r="I183" s="379"/>
      <c r="J183" s="218"/>
      <c r="K183" s="441"/>
      <c r="L183" s="354"/>
      <c r="P183" s="266"/>
      <c r="Q183" s="266"/>
    </row>
    <row r="184" spans="1:17" ht="21.75" customHeight="1">
      <c r="A184" s="326"/>
      <c r="B184" s="327"/>
      <c r="C184" s="436" t="s">
        <v>283</v>
      </c>
      <c r="D184" s="435"/>
      <c r="E184" s="230" t="s">
        <v>273</v>
      </c>
      <c r="F184" s="379"/>
      <c r="G184" s="379"/>
      <c r="H184" s="379"/>
      <c r="I184" s="379"/>
      <c r="J184" s="218"/>
      <c r="K184" s="441"/>
      <c r="L184" s="354"/>
      <c r="P184" s="266"/>
      <c r="Q184" s="266"/>
    </row>
    <row r="185" spans="1:17" ht="21.75" customHeight="1">
      <c r="A185" s="326"/>
      <c r="B185" s="327"/>
      <c r="C185" s="436" t="s">
        <v>284</v>
      </c>
      <c r="D185" s="435"/>
      <c r="E185" s="230" t="s">
        <v>273</v>
      </c>
      <c r="F185" s="379"/>
      <c r="G185" s="379"/>
      <c r="H185" s="379"/>
      <c r="I185" s="379"/>
      <c r="J185" s="218"/>
      <c r="K185" s="441"/>
      <c r="L185" s="354"/>
      <c r="P185" s="266"/>
      <c r="Q185" s="266"/>
    </row>
    <row r="186" spans="1:17" ht="21.75" customHeight="1">
      <c r="A186" s="326"/>
      <c r="B186" s="327"/>
      <c r="C186" s="436" t="s">
        <v>285</v>
      </c>
      <c r="D186" s="435"/>
      <c r="E186" s="230" t="s">
        <v>273</v>
      </c>
      <c r="F186" s="379"/>
      <c r="G186" s="379"/>
      <c r="H186" s="379"/>
      <c r="I186" s="379"/>
      <c r="J186" s="218"/>
      <c r="K186" s="441"/>
      <c r="L186" s="354"/>
      <c r="P186" s="266"/>
      <c r="Q186" s="266"/>
    </row>
    <row r="187" spans="1:17" ht="21.75" customHeight="1">
      <c r="A187" s="326"/>
      <c r="B187" s="327"/>
      <c r="C187" s="436" t="s">
        <v>286</v>
      </c>
      <c r="D187" s="435"/>
      <c r="E187" s="230" t="s">
        <v>273</v>
      </c>
      <c r="F187" s="379"/>
      <c r="G187" s="379"/>
      <c r="H187" s="379"/>
      <c r="I187" s="379"/>
      <c r="J187" s="218"/>
      <c r="K187" s="441"/>
      <c r="L187" s="354"/>
      <c r="P187" s="266"/>
      <c r="Q187" s="266"/>
    </row>
    <row r="188" spans="1:17" ht="21.75" customHeight="1">
      <c r="A188" s="326"/>
      <c r="B188" s="327"/>
      <c r="C188" s="436" t="s">
        <v>287</v>
      </c>
      <c r="D188" s="435"/>
      <c r="E188" s="230" t="s">
        <v>273</v>
      </c>
      <c r="F188" s="379"/>
      <c r="G188" s="379"/>
      <c r="H188" s="379"/>
      <c r="I188" s="379"/>
      <c r="J188" s="218"/>
      <c r="K188" s="441"/>
      <c r="L188" s="354"/>
      <c r="P188" s="266"/>
      <c r="Q188" s="266"/>
    </row>
    <row r="189" spans="1:17" ht="21.75" customHeight="1">
      <c r="A189" s="326"/>
      <c r="B189" s="327"/>
      <c r="C189" s="436" t="s">
        <v>288</v>
      </c>
      <c r="D189" s="435"/>
      <c r="E189" s="230" t="s">
        <v>76</v>
      </c>
      <c r="F189" s="379"/>
      <c r="G189" s="379"/>
      <c r="H189" s="379"/>
      <c r="I189" s="379"/>
      <c r="J189" s="218"/>
      <c r="K189" s="441"/>
      <c r="L189" s="354"/>
      <c r="P189" s="266"/>
      <c r="Q189" s="266"/>
    </row>
    <row r="190" spans="1:17" ht="21.75" customHeight="1">
      <c r="A190" s="326"/>
      <c r="B190" s="327"/>
      <c r="C190" s="436" t="s">
        <v>289</v>
      </c>
      <c r="D190" s="435"/>
      <c r="E190" s="230" t="s">
        <v>120</v>
      </c>
      <c r="F190" s="379"/>
      <c r="G190" s="379"/>
      <c r="H190" s="379"/>
      <c r="I190" s="379"/>
      <c r="J190" s="218"/>
      <c r="K190" s="441"/>
      <c r="L190" s="354"/>
      <c r="P190" s="266"/>
      <c r="Q190" s="266"/>
    </row>
    <row r="191" spans="1:17" ht="21.75" customHeight="1">
      <c r="A191" s="326"/>
      <c r="B191" s="327"/>
      <c r="C191" s="436" t="s">
        <v>290</v>
      </c>
      <c r="D191" s="435"/>
      <c r="E191" s="230" t="s">
        <v>120</v>
      </c>
      <c r="F191" s="379"/>
      <c r="G191" s="379"/>
      <c r="H191" s="379"/>
      <c r="I191" s="379"/>
      <c r="J191" s="218"/>
      <c r="K191" s="441"/>
      <c r="L191" s="354"/>
      <c r="P191" s="266"/>
      <c r="Q191" s="266"/>
    </row>
    <row r="192" spans="1:17" ht="21.75" customHeight="1">
      <c r="A192" s="326"/>
      <c r="B192" s="327"/>
      <c r="C192" s="436" t="s">
        <v>291</v>
      </c>
      <c r="D192" s="435"/>
      <c r="E192" s="230" t="s">
        <v>120</v>
      </c>
      <c r="F192" s="379"/>
      <c r="G192" s="379"/>
      <c r="H192" s="379"/>
      <c r="I192" s="379"/>
      <c r="J192" s="218"/>
      <c r="K192" s="441"/>
      <c r="L192" s="354"/>
      <c r="P192" s="266"/>
      <c r="Q192" s="266"/>
    </row>
    <row r="193" spans="1:12" s="264" customFormat="1" ht="36">
      <c r="A193" s="443"/>
      <c r="B193" s="444"/>
      <c r="C193" s="445" t="s">
        <v>292</v>
      </c>
      <c r="D193" s="446"/>
      <c r="E193" s="447" t="s">
        <v>76</v>
      </c>
      <c r="F193" s="390"/>
      <c r="G193" s="390"/>
      <c r="H193" s="390"/>
      <c r="I193" s="390"/>
      <c r="J193" s="390"/>
      <c r="K193" s="470"/>
      <c r="L193" s="471"/>
    </row>
    <row r="194" spans="1:17" ht="21.75" customHeight="1">
      <c r="A194" s="326"/>
      <c r="B194" s="327"/>
      <c r="C194" s="302" t="s">
        <v>293</v>
      </c>
      <c r="D194" s="223"/>
      <c r="E194" s="226"/>
      <c r="F194" s="218"/>
      <c r="G194" s="218"/>
      <c r="H194" s="218"/>
      <c r="I194" s="218"/>
      <c r="J194" s="218"/>
      <c r="K194" s="441"/>
      <c r="L194" s="354"/>
      <c r="P194" s="266"/>
      <c r="Q194" s="266"/>
    </row>
    <row r="195" spans="1:17" ht="21.75" customHeight="1">
      <c r="A195" s="326"/>
      <c r="B195" s="327"/>
      <c r="C195" s="448" t="s">
        <v>294</v>
      </c>
      <c r="D195" s="449"/>
      <c r="E195" s="230" t="s">
        <v>76</v>
      </c>
      <c r="F195" s="218"/>
      <c r="G195" s="218"/>
      <c r="H195" s="218"/>
      <c r="I195" s="218"/>
      <c r="J195" s="218"/>
      <c r="K195" s="442"/>
      <c r="L195" s="354"/>
      <c r="P195" s="266"/>
      <c r="Q195" s="266"/>
    </row>
    <row r="196" spans="1:17" ht="21.75" customHeight="1">
      <c r="A196" s="326"/>
      <c r="B196" s="327"/>
      <c r="C196" s="448" t="s">
        <v>295</v>
      </c>
      <c r="D196" s="449"/>
      <c r="E196" s="230" t="s">
        <v>76</v>
      </c>
      <c r="F196" s="218"/>
      <c r="G196" s="218"/>
      <c r="H196" s="218"/>
      <c r="I196" s="218"/>
      <c r="J196" s="218"/>
      <c r="K196" s="441"/>
      <c r="L196" s="354"/>
      <c r="P196" s="266"/>
      <c r="Q196" s="266"/>
    </row>
    <row r="197" spans="1:17" ht="21.75" customHeight="1">
      <c r="A197" s="326"/>
      <c r="B197" s="327"/>
      <c r="C197" s="448" t="s">
        <v>296</v>
      </c>
      <c r="D197" s="449"/>
      <c r="E197" s="230" t="s">
        <v>76</v>
      </c>
      <c r="F197" s="218"/>
      <c r="G197" s="218"/>
      <c r="H197" s="218"/>
      <c r="I197" s="218"/>
      <c r="J197" s="218"/>
      <c r="K197" s="442"/>
      <c r="L197" s="354"/>
      <c r="P197" s="266"/>
      <c r="Q197" s="266"/>
    </row>
    <row r="198" spans="1:17" ht="21.75" customHeight="1">
      <c r="A198" s="326"/>
      <c r="B198" s="327"/>
      <c r="C198" s="448" t="s">
        <v>297</v>
      </c>
      <c r="D198" s="449"/>
      <c r="E198" s="230" t="s">
        <v>76</v>
      </c>
      <c r="F198" s="218"/>
      <c r="G198" s="218"/>
      <c r="H198" s="218"/>
      <c r="I198" s="218"/>
      <c r="J198" s="218"/>
      <c r="K198" s="442"/>
      <c r="L198" s="354"/>
      <c r="P198" s="266"/>
      <c r="Q198" s="266"/>
    </row>
    <row r="199" spans="1:17" ht="21.75" customHeight="1">
      <c r="A199" s="326"/>
      <c r="B199" s="327"/>
      <c r="C199" s="448" t="s">
        <v>298</v>
      </c>
      <c r="D199" s="449"/>
      <c r="E199" s="230" t="s">
        <v>76</v>
      </c>
      <c r="F199" s="218"/>
      <c r="G199" s="218"/>
      <c r="H199" s="218"/>
      <c r="I199" s="218"/>
      <c r="J199" s="218"/>
      <c r="K199" s="442"/>
      <c r="L199" s="354"/>
      <c r="P199" s="266"/>
      <c r="Q199" s="266"/>
    </row>
    <row r="200" spans="1:17" ht="21.75" customHeight="1">
      <c r="A200" s="326"/>
      <c r="B200" s="327"/>
      <c r="C200" s="448" t="s">
        <v>299</v>
      </c>
      <c r="D200" s="449"/>
      <c r="E200" s="230" t="s">
        <v>76</v>
      </c>
      <c r="F200" s="218"/>
      <c r="G200" s="218"/>
      <c r="H200" s="218"/>
      <c r="I200" s="218"/>
      <c r="J200" s="218"/>
      <c r="K200" s="442"/>
      <c r="L200" s="354"/>
      <c r="P200" s="266"/>
      <c r="Q200" s="266"/>
    </row>
    <row r="201" spans="1:17" ht="21.75" customHeight="1">
      <c r="A201" s="326"/>
      <c r="B201" s="327"/>
      <c r="C201" s="448" t="s">
        <v>300</v>
      </c>
      <c r="D201" s="449"/>
      <c r="E201" s="230" t="s">
        <v>76</v>
      </c>
      <c r="F201" s="218"/>
      <c r="G201" s="218"/>
      <c r="H201" s="218"/>
      <c r="I201" s="218"/>
      <c r="J201" s="218"/>
      <c r="K201" s="442"/>
      <c r="L201" s="354"/>
      <c r="P201" s="266"/>
      <c r="Q201" s="266"/>
    </row>
    <row r="202" spans="1:17" ht="18">
      <c r="A202" s="326"/>
      <c r="B202" s="327"/>
      <c r="C202" s="448" t="s">
        <v>301</v>
      </c>
      <c r="D202" s="449"/>
      <c r="E202" s="447" t="s">
        <v>76</v>
      </c>
      <c r="F202" s="390"/>
      <c r="G202" s="390"/>
      <c r="H202" s="390"/>
      <c r="I202" s="390"/>
      <c r="J202" s="390"/>
      <c r="K202" s="441"/>
      <c r="L202" s="354"/>
      <c r="P202" s="266"/>
      <c r="Q202" s="266"/>
    </row>
    <row r="203" spans="1:17" ht="21.75" customHeight="1">
      <c r="A203" s="326"/>
      <c r="B203" s="327"/>
      <c r="C203" s="450" t="s">
        <v>302</v>
      </c>
      <c r="D203" s="449"/>
      <c r="E203" s="230" t="s">
        <v>76</v>
      </c>
      <c r="F203" s="218"/>
      <c r="G203" s="218"/>
      <c r="H203" s="218"/>
      <c r="I203" s="218"/>
      <c r="J203" s="218"/>
      <c r="K203" s="442"/>
      <c r="L203" s="354"/>
      <c r="P203" s="266"/>
      <c r="Q203" s="266"/>
    </row>
    <row r="204" spans="1:17" ht="21.75" customHeight="1">
      <c r="A204" s="326"/>
      <c r="B204" s="327"/>
      <c r="C204" s="450" t="s">
        <v>303</v>
      </c>
      <c r="D204" s="449"/>
      <c r="E204" s="230" t="s">
        <v>76</v>
      </c>
      <c r="F204" s="218"/>
      <c r="G204" s="218"/>
      <c r="H204" s="218"/>
      <c r="I204" s="218"/>
      <c r="J204" s="218"/>
      <c r="K204" s="441"/>
      <c r="L204" s="354"/>
      <c r="P204" s="266"/>
      <c r="Q204" s="266"/>
    </row>
    <row r="205" spans="1:12" s="265" customFormat="1" ht="21.75" customHeight="1">
      <c r="A205" s="451"/>
      <c r="B205" s="327"/>
      <c r="C205" s="452" t="s">
        <v>304</v>
      </c>
      <c r="D205" s="453"/>
      <c r="E205" s="454" t="s">
        <v>84</v>
      </c>
      <c r="F205" s="218"/>
      <c r="G205" s="218"/>
      <c r="H205" s="218"/>
      <c r="I205" s="218"/>
      <c r="J205" s="218"/>
      <c r="K205" s="441"/>
      <c r="L205" s="354"/>
    </row>
    <row r="206" spans="1:12" s="265" customFormat="1" ht="21.75" customHeight="1">
      <c r="A206" s="451"/>
      <c r="B206" s="327"/>
      <c r="C206" s="452" t="s">
        <v>305</v>
      </c>
      <c r="D206" s="453"/>
      <c r="E206" s="454" t="s">
        <v>84</v>
      </c>
      <c r="F206" s="218"/>
      <c r="G206" s="218"/>
      <c r="H206" s="218"/>
      <c r="I206" s="218"/>
      <c r="J206" s="218"/>
      <c r="K206" s="441"/>
      <c r="L206" s="354"/>
    </row>
    <row r="207" spans="1:17" ht="21.75" customHeight="1">
      <c r="A207" s="451"/>
      <c r="B207" s="327"/>
      <c r="C207" s="448" t="s">
        <v>306</v>
      </c>
      <c r="D207" s="455"/>
      <c r="E207" s="230" t="s">
        <v>76</v>
      </c>
      <c r="F207" s="218"/>
      <c r="G207" s="218"/>
      <c r="H207" s="218"/>
      <c r="I207" s="218"/>
      <c r="J207" s="218"/>
      <c r="K207" s="442"/>
      <c r="L207" s="354"/>
      <c r="P207" s="266"/>
      <c r="Q207" s="266"/>
    </row>
    <row r="208" spans="1:17" ht="21.75" customHeight="1">
      <c r="A208" s="451"/>
      <c r="B208" s="327"/>
      <c r="C208" s="456" t="s">
        <v>307</v>
      </c>
      <c r="D208" s="449"/>
      <c r="E208" s="457"/>
      <c r="F208" s="218"/>
      <c r="G208" s="218"/>
      <c r="H208" s="218"/>
      <c r="I208" s="218"/>
      <c r="J208" s="218"/>
      <c r="K208" s="441"/>
      <c r="L208" s="354"/>
      <c r="P208" s="266"/>
      <c r="Q208" s="266"/>
    </row>
    <row r="209" spans="1:17" ht="21.75" customHeight="1">
      <c r="A209" s="451"/>
      <c r="B209" s="327"/>
      <c r="C209" s="448" t="s">
        <v>308</v>
      </c>
      <c r="D209" s="449"/>
      <c r="E209" s="457" t="s">
        <v>84</v>
      </c>
      <c r="F209" s="218"/>
      <c r="G209" s="218"/>
      <c r="H209" s="218"/>
      <c r="I209" s="218"/>
      <c r="J209" s="218"/>
      <c r="K209" s="441"/>
      <c r="L209" s="354"/>
      <c r="P209" s="266"/>
      <c r="Q209" s="266"/>
    </row>
    <row r="210" spans="1:17" ht="21.75" customHeight="1">
      <c r="A210" s="451"/>
      <c r="B210" s="327"/>
      <c r="C210" s="448" t="s">
        <v>309</v>
      </c>
      <c r="D210" s="449"/>
      <c r="E210" s="457" t="s">
        <v>84</v>
      </c>
      <c r="F210" s="218"/>
      <c r="G210" s="218"/>
      <c r="H210" s="218"/>
      <c r="I210" s="218"/>
      <c r="J210" s="218"/>
      <c r="K210" s="441"/>
      <c r="L210" s="354"/>
      <c r="P210" s="266"/>
      <c r="Q210" s="266"/>
    </row>
    <row r="211" spans="1:17" ht="21.75" customHeight="1">
      <c r="A211" s="451"/>
      <c r="B211" s="327"/>
      <c r="C211" s="448" t="s">
        <v>310</v>
      </c>
      <c r="D211" s="449"/>
      <c r="E211" s="457" t="s">
        <v>84</v>
      </c>
      <c r="F211" s="218"/>
      <c r="G211" s="218"/>
      <c r="H211" s="218"/>
      <c r="I211" s="218"/>
      <c r="J211" s="218"/>
      <c r="K211" s="441"/>
      <c r="L211" s="354"/>
      <c r="P211" s="266"/>
      <c r="Q211" s="266"/>
    </row>
    <row r="212" spans="1:17" ht="21.75" customHeight="1">
      <c r="A212" s="451"/>
      <c r="B212" s="327"/>
      <c r="C212" s="448" t="s">
        <v>311</v>
      </c>
      <c r="D212" s="449"/>
      <c r="E212" s="457" t="s">
        <v>84</v>
      </c>
      <c r="F212" s="218"/>
      <c r="G212" s="218"/>
      <c r="H212" s="218"/>
      <c r="I212" s="218"/>
      <c r="J212" s="218"/>
      <c r="K212" s="441"/>
      <c r="L212" s="354"/>
      <c r="P212" s="266"/>
      <c r="Q212" s="266"/>
    </row>
    <row r="213" spans="1:17" ht="21.75" customHeight="1">
      <c r="A213" s="451"/>
      <c r="B213" s="327"/>
      <c r="C213" s="448" t="s">
        <v>312</v>
      </c>
      <c r="D213" s="449"/>
      <c r="E213" s="457" t="s">
        <v>84</v>
      </c>
      <c r="F213" s="218"/>
      <c r="G213" s="218"/>
      <c r="H213" s="218"/>
      <c r="I213" s="218"/>
      <c r="J213" s="218"/>
      <c r="K213" s="441"/>
      <c r="L213" s="354"/>
      <c r="P213" s="266"/>
      <c r="Q213" s="266"/>
    </row>
    <row r="214" spans="1:17" ht="21.75" customHeight="1">
      <c r="A214" s="451"/>
      <c r="B214" s="327"/>
      <c r="C214" s="448" t="s">
        <v>313</v>
      </c>
      <c r="D214" s="449"/>
      <c r="E214" s="457" t="s">
        <v>84</v>
      </c>
      <c r="F214" s="218"/>
      <c r="G214" s="218"/>
      <c r="H214" s="218"/>
      <c r="I214" s="218"/>
      <c r="J214" s="218"/>
      <c r="K214" s="441"/>
      <c r="L214" s="354"/>
      <c r="P214" s="266"/>
      <c r="Q214" s="266"/>
    </row>
    <row r="215" spans="1:17" ht="21.75" customHeight="1">
      <c r="A215" s="451"/>
      <c r="B215" s="327"/>
      <c r="C215" s="448" t="s">
        <v>314</v>
      </c>
      <c r="D215" s="449"/>
      <c r="E215" s="457" t="s">
        <v>84</v>
      </c>
      <c r="F215" s="218"/>
      <c r="G215" s="218"/>
      <c r="H215" s="218"/>
      <c r="I215" s="218"/>
      <c r="J215" s="218"/>
      <c r="K215" s="441"/>
      <c r="L215" s="354"/>
      <c r="P215" s="266"/>
      <c r="Q215" s="266"/>
    </row>
    <row r="216" spans="1:17" ht="21.75" customHeight="1">
      <c r="A216" s="451"/>
      <c r="B216" s="327"/>
      <c r="C216" s="448" t="s">
        <v>315</v>
      </c>
      <c r="D216" s="449"/>
      <c r="E216" s="457" t="s">
        <v>84</v>
      </c>
      <c r="F216" s="218"/>
      <c r="G216" s="218"/>
      <c r="H216" s="218"/>
      <c r="I216" s="218"/>
      <c r="J216" s="218"/>
      <c r="K216" s="441"/>
      <c r="L216" s="354"/>
      <c r="P216" s="266"/>
      <c r="Q216" s="266"/>
    </row>
    <row r="217" spans="1:17" ht="21.75" customHeight="1">
      <c r="A217" s="451"/>
      <c r="B217" s="327"/>
      <c r="C217" s="448" t="s">
        <v>316</v>
      </c>
      <c r="D217" s="449"/>
      <c r="E217" s="457" t="s">
        <v>84</v>
      </c>
      <c r="F217" s="218"/>
      <c r="G217" s="218"/>
      <c r="H217" s="218"/>
      <c r="I217" s="218"/>
      <c r="J217" s="218"/>
      <c r="K217" s="441"/>
      <c r="L217" s="354"/>
      <c r="P217" s="266"/>
      <c r="Q217" s="266"/>
    </row>
    <row r="218" spans="1:17" ht="21.75" customHeight="1">
      <c r="A218" s="451"/>
      <c r="B218" s="327"/>
      <c r="C218" s="456" t="s">
        <v>317</v>
      </c>
      <c r="D218" s="449"/>
      <c r="E218" s="457"/>
      <c r="F218" s="218"/>
      <c r="G218" s="218"/>
      <c r="H218" s="218"/>
      <c r="I218" s="218"/>
      <c r="J218" s="218"/>
      <c r="K218" s="441"/>
      <c r="L218" s="354"/>
      <c r="P218" s="266"/>
      <c r="Q218" s="266"/>
    </row>
    <row r="219" spans="1:17" ht="21.75" customHeight="1">
      <c r="A219" s="451"/>
      <c r="B219" s="327"/>
      <c r="C219" s="450" t="s">
        <v>318</v>
      </c>
      <c r="D219" s="458"/>
      <c r="E219" s="457" t="s">
        <v>84</v>
      </c>
      <c r="F219" s="218"/>
      <c r="G219" s="218"/>
      <c r="H219" s="218"/>
      <c r="I219" s="218"/>
      <c r="J219" s="218"/>
      <c r="K219" s="441"/>
      <c r="L219" s="354"/>
      <c r="P219" s="266"/>
      <c r="Q219" s="266"/>
    </row>
    <row r="220" spans="1:17" ht="21.75" customHeight="1">
      <c r="A220" s="451"/>
      <c r="B220" s="327"/>
      <c r="C220" s="450" t="s">
        <v>319</v>
      </c>
      <c r="D220" s="458"/>
      <c r="E220" s="457" t="s">
        <v>84</v>
      </c>
      <c r="F220" s="218"/>
      <c r="G220" s="218"/>
      <c r="H220" s="218"/>
      <c r="I220" s="218"/>
      <c r="J220" s="218"/>
      <c r="K220" s="441"/>
      <c r="L220" s="354"/>
      <c r="P220" s="266"/>
      <c r="Q220" s="266"/>
    </row>
    <row r="221" spans="1:17" ht="21.75" customHeight="1">
      <c r="A221" s="326"/>
      <c r="B221" s="327"/>
      <c r="C221" s="450" t="s">
        <v>320</v>
      </c>
      <c r="D221" s="458"/>
      <c r="E221" s="457" t="s">
        <v>84</v>
      </c>
      <c r="F221" s="218"/>
      <c r="G221" s="218"/>
      <c r="H221" s="218"/>
      <c r="I221" s="218"/>
      <c r="J221" s="218"/>
      <c r="K221" s="441"/>
      <c r="L221" s="354"/>
      <c r="P221" s="266"/>
      <c r="Q221" s="266"/>
    </row>
    <row r="222" spans="1:17" ht="21.75" customHeight="1">
      <c r="A222" s="326"/>
      <c r="B222" s="327"/>
      <c r="C222" s="450" t="s">
        <v>321</v>
      </c>
      <c r="D222" s="458"/>
      <c r="E222" s="459" t="s">
        <v>84</v>
      </c>
      <c r="F222" s="218"/>
      <c r="G222" s="218"/>
      <c r="H222" s="218"/>
      <c r="I222" s="218"/>
      <c r="J222" s="218"/>
      <c r="K222" s="441"/>
      <c r="L222" s="354"/>
      <c r="P222" s="266"/>
      <c r="Q222" s="266"/>
    </row>
    <row r="223" spans="1:17" ht="21.75" customHeight="1">
      <c r="A223" s="451"/>
      <c r="B223" s="327"/>
      <c r="C223" s="450" t="s">
        <v>322</v>
      </c>
      <c r="D223" s="458"/>
      <c r="E223" s="459" t="s">
        <v>84</v>
      </c>
      <c r="F223" s="218"/>
      <c r="G223" s="218"/>
      <c r="H223" s="218"/>
      <c r="I223" s="218"/>
      <c r="J223" s="218"/>
      <c r="K223" s="441"/>
      <c r="L223" s="354"/>
      <c r="P223" s="266"/>
      <c r="Q223" s="266"/>
    </row>
    <row r="224" spans="1:17" ht="21.75" customHeight="1">
      <c r="A224" s="451"/>
      <c r="B224" s="327"/>
      <c r="C224" s="448" t="s">
        <v>323</v>
      </c>
      <c r="D224" s="458"/>
      <c r="E224" s="459" t="s">
        <v>84</v>
      </c>
      <c r="F224" s="218"/>
      <c r="G224" s="218"/>
      <c r="H224" s="218"/>
      <c r="I224" s="218"/>
      <c r="J224" s="218"/>
      <c r="K224" s="441"/>
      <c r="L224" s="354"/>
      <c r="P224" s="266"/>
      <c r="Q224" s="266"/>
    </row>
    <row r="225" spans="1:17" ht="21.75" customHeight="1">
      <c r="A225" s="451"/>
      <c r="B225" s="327"/>
      <c r="C225" s="448" t="s">
        <v>324</v>
      </c>
      <c r="D225" s="449"/>
      <c r="E225" s="459" t="s">
        <v>84</v>
      </c>
      <c r="F225" s="218"/>
      <c r="G225" s="218"/>
      <c r="H225" s="218"/>
      <c r="I225" s="218"/>
      <c r="J225" s="218"/>
      <c r="K225" s="441"/>
      <c r="L225" s="354"/>
      <c r="P225" s="266"/>
      <c r="Q225" s="266"/>
    </row>
    <row r="226" spans="1:17" ht="21.75" customHeight="1">
      <c r="A226" s="451"/>
      <c r="B226" s="327"/>
      <c r="C226" s="448" t="s">
        <v>325</v>
      </c>
      <c r="D226" s="449"/>
      <c r="E226" s="459" t="s">
        <v>84</v>
      </c>
      <c r="F226" s="218"/>
      <c r="G226" s="218"/>
      <c r="H226" s="218"/>
      <c r="I226" s="218"/>
      <c r="J226" s="218"/>
      <c r="K226" s="441"/>
      <c r="L226" s="354"/>
      <c r="P226" s="266"/>
      <c r="Q226" s="266"/>
    </row>
    <row r="227" spans="1:17" ht="21.75" customHeight="1">
      <c r="A227" s="451"/>
      <c r="B227" s="327"/>
      <c r="C227" s="460" t="s">
        <v>133</v>
      </c>
      <c r="D227" s="461"/>
      <c r="E227" s="459"/>
      <c r="F227" s="218"/>
      <c r="G227" s="218"/>
      <c r="H227" s="218"/>
      <c r="I227" s="218"/>
      <c r="J227" s="472"/>
      <c r="K227" s="441"/>
      <c r="L227" s="354"/>
      <c r="P227" s="266"/>
      <c r="Q227" s="266"/>
    </row>
    <row r="228" spans="1:17" ht="21.75" customHeight="1">
      <c r="A228" s="451"/>
      <c r="B228" s="327"/>
      <c r="C228" s="462" t="s">
        <v>326</v>
      </c>
      <c r="D228" s="458"/>
      <c r="E228" s="459"/>
      <c r="F228" s="218"/>
      <c r="G228" s="218"/>
      <c r="H228" s="218"/>
      <c r="I228" s="218"/>
      <c r="J228" s="218"/>
      <c r="K228" s="441"/>
      <c r="L228" s="354"/>
      <c r="P228" s="266"/>
      <c r="Q228" s="266"/>
    </row>
    <row r="229" spans="1:17" ht="21.75" customHeight="1">
      <c r="A229" s="451"/>
      <c r="B229" s="327"/>
      <c r="C229" s="463" t="s">
        <v>327</v>
      </c>
      <c r="D229" s="464"/>
      <c r="E229" s="330" t="s">
        <v>328</v>
      </c>
      <c r="F229" s="350"/>
      <c r="G229" s="218"/>
      <c r="H229" s="350"/>
      <c r="I229" s="218"/>
      <c r="J229" s="218"/>
      <c r="K229" s="441"/>
      <c r="L229" s="354"/>
      <c r="P229" s="266"/>
      <c r="Q229" s="266"/>
    </row>
    <row r="230" spans="1:17" ht="21.75" customHeight="1">
      <c r="A230" s="451"/>
      <c r="B230" s="327"/>
      <c r="C230" s="463" t="s">
        <v>329</v>
      </c>
      <c r="D230" s="464"/>
      <c r="E230" s="330" t="s">
        <v>328</v>
      </c>
      <c r="F230" s="350"/>
      <c r="G230" s="218"/>
      <c r="H230" s="350"/>
      <c r="I230" s="218"/>
      <c r="J230" s="218"/>
      <c r="K230" s="441"/>
      <c r="L230" s="354"/>
      <c r="P230" s="266"/>
      <c r="Q230" s="266"/>
    </row>
    <row r="231" spans="1:17" ht="21.75" customHeight="1">
      <c r="A231" s="451"/>
      <c r="B231" s="327"/>
      <c r="C231" s="463" t="s">
        <v>330</v>
      </c>
      <c r="D231" s="464"/>
      <c r="E231" s="330" t="s">
        <v>328</v>
      </c>
      <c r="F231" s="350"/>
      <c r="G231" s="218"/>
      <c r="H231" s="350"/>
      <c r="I231" s="218"/>
      <c r="J231" s="218"/>
      <c r="K231" s="441"/>
      <c r="L231" s="354"/>
      <c r="P231" s="266"/>
      <c r="Q231" s="266"/>
    </row>
    <row r="232" spans="1:17" ht="21.75" customHeight="1">
      <c r="A232" s="451"/>
      <c r="B232" s="327"/>
      <c r="C232" s="463" t="s">
        <v>331</v>
      </c>
      <c r="D232" s="464"/>
      <c r="E232" s="330" t="s">
        <v>332</v>
      </c>
      <c r="F232" s="350"/>
      <c r="G232" s="218"/>
      <c r="H232" s="350"/>
      <c r="I232" s="218"/>
      <c r="J232" s="218"/>
      <c r="K232" s="441"/>
      <c r="L232" s="354"/>
      <c r="P232" s="266"/>
      <c r="Q232" s="266"/>
    </row>
    <row r="233" spans="1:17" ht="21.75" customHeight="1">
      <c r="A233" s="451"/>
      <c r="B233" s="327"/>
      <c r="C233" s="463" t="s">
        <v>333</v>
      </c>
      <c r="D233" s="464"/>
      <c r="E233" s="330" t="s">
        <v>334</v>
      </c>
      <c r="F233" s="350"/>
      <c r="G233" s="218"/>
      <c r="H233" s="350"/>
      <c r="I233" s="218"/>
      <c r="J233" s="218"/>
      <c r="K233" s="441"/>
      <c r="L233" s="354"/>
      <c r="P233" s="266"/>
      <c r="Q233" s="266"/>
    </row>
    <row r="234" spans="1:17" ht="21.75" customHeight="1">
      <c r="A234" s="451"/>
      <c r="B234" s="327"/>
      <c r="C234" s="462" t="s">
        <v>335</v>
      </c>
      <c r="D234" s="458"/>
      <c r="E234" s="459"/>
      <c r="F234" s="218"/>
      <c r="G234" s="218"/>
      <c r="H234" s="218"/>
      <c r="I234" s="218"/>
      <c r="J234" s="218"/>
      <c r="K234" s="441"/>
      <c r="L234" s="354"/>
      <c r="P234" s="266"/>
      <c r="Q234" s="266"/>
    </row>
    <row r="235" spans="1:17" ht="21.75" customHeight="1">
      <c r="A235" s="451"/>
      <c r="B235" s="327"/>
      <c r="C235" s="463" t="s">
        <v>336</v>
      </c>
      <c r="D235" s="464"/>
      <c r="E235" s="330" t="s">
        <v>328</v>
      </c>
      <c r="F235" s="350"/>
      <c r="G235" s="218"/>
      <c r="H235" s="350"/>
      <c r="I235" s="218"/>
      <c r="J235" s="218"/>
      <c r="K235" s="441"/>
      <c r="L235" s="354"/>
      <c r="P235" s="266"/>
      <c r="Q235" s="266"/>
    </row>
    <row r="236" spans="1:17" ht="21.75" customHeight="1">
      <c r="A236" s="451"/>
      <c r="B236" s="327"/>
      <c r="C236" s="463" t="s">
        <v>337</v>
      </c>
      <c r="D236" s="464"/>
      <c r="E236" s="330" t="s">
        <v>328</v>
      </c>
      <c r="F236" s="350"/>
      <c r="G236" s="218"/>
      <c r="H236" s="350"/>
      <c r="I236" s="218"/>
      <c r="J236" s="218"/>
      <c r="K236" s="441"/>
      <c r="L236" s="354"/>
      <c r="P236" s="266"/>
      <c r="Q236" s="266"/>
    </row>
    <row r="237" spans="1:17" ht="21.75" customHeight="1">
      <c r="A237" s="451"/>
      <c r="B237" s="327"/>
      <c r="C237" s="463" t="s">
        <v>338</v>
      </c>
      <c r="D237" s="464"/>
      <c r="E237" s="330" t="s">
        <v>339</v>
      </c>
      <c r="F237" s="350"/>
      <c r="G237" s="218"/>
      <c r="H237" s="350"/>
      <c r="I237" s="218"/>
      <c r="J237" s="218"/>
      <c r="K237" s="441"/>
      <c r="L237" s="354"/>
      <c r="P237" s="266"/>
      <c r="Q237" s="266"/>
    </row>
    <row r="238" spans="1:17" ht="21.75" customHeight="1">
      <c r="A238" s="451"/>
      <c r="B238" s="327"/>
      <c r="C238" s="463" t="s">
        <v>340</v>
      </c>
      <c r="D238" s="464"/>
      <c r="E238" s="330" t="s">
        <v>332</v>
      </c>
      <c r="F238" s="465"/>
      <c r="G238" s="218"/>
      <c r="H238" s="465"/>
      <c r="I238" s="218"/>
      <c r="J238" s="218"/>
      <c r="K238" s="441"/>
      <c r="L238" s="354"/>
      <c r="P238" s="266"/>
      <c r="Q238" s="266"/>
    </row>
    <row r="239" spans="1:17" ht="21.75" customHeight="1">
      <c r="A239" s="451"/>
      <c r="B239" s="327"/>
      <c r="C239" s="463" t="s">
        <v>341</v>
      </c>
      <c r="D239" s="464"/>
      <c r="E239" s="330" t="s">
        <v>332</v>
      </c>
      <c r="F239" s="350"/>
      <c r="G239" s="350"/>
      <c r="H239" s="350"/>
      <c r="I239" s="218"/>
      <c r="J239" s="218"/>
      <c r="K239" s="441"/>
      <c r="L239" s="354"/>
      <c r="P239" s="266"/>
      <c r="Q239" s="266"/>
    </row>
    <row r="240" spans="1:17" ht="21.75" customHeight="1">
      <c r="A240" s="451"/>
      <c r="B240" s="327"/>
      <c r="C240" s="463" t="s">
        <v>333</v>
      </c>
      <c r="D240" s="464"/>
      <c r="E240" s="330" t="s">
        <v>334</v>
      </c>
      <c r="F240" s="350"/>
      <c r="G240" s="218"/>
      <c r="H240" s="350"/>
      <c r="I240" s="218"/>
      <c r="J240" s="218"/>
      <c r="K240" s="441"/>
      <c r="L240" s="354"/>
      <c r="P240" s="266"/>
      <c r="Q240" s="266"/>
    </row>
    <row r="241" spans="1:17" ht="21.75" customHeight="1">
      <c r="A241" s="451"/>
      <c r="B241" s="327"/>
      <c r="C241" s="460" t="s">
        <v>342</v>
      </c>
      <c r="D241" s="458"/>
      <c r="E241" s="459"/>
      <c r="F241" s="218"/>
      <c r="G241" s="218"/>
      <c r="H241" s="218"/>
      <c r="I241" s="218"/>
      <c r="J241" s="218"/>
      <c r="K241" s="441"/>
      <c r="L241" s="354"/>
      <c r="P241" s="266"/>
      <c r="Q241" s="266"/>
    </row>
    <row r="242" spans="1:17" ht="21.75" customHeight="1">
      <c r="A242" s="451"/>
      <c r="B242" s="327"/>
      <c r="C242" s="436" t="s">
        <v>269</v>
      </c>
      <c r="D242" s="466"/>
      <c r="E242" s="467" t="s">
        <v>265</v>
      </c>
      <c r="F242" s="379"/>
      <c r="G242" s="379"/>
      <c r="H242" s="379"/>
      <c r="I242" s="379"/>
      <c r="J242" s="218"/>
      <c r="K242" s="441"/>
      <c r="L242" s="354"/>
      <c r="P242" s="266"/>
      <c r="Q242" s="266"/>
    </row>
    <row r="243" spans="1:17" ht="21.75" customHeight="1">
      <c r="A243" s="451"/>
      <c r="B243" s="327"/>
      <c r="C243" s="468" t="s">
        <v>267</v>
      </c>
      <c r="D243" s="466"/>
      <c r="E243" s="467" t="s">
        <v>265</v>
      </c>
      <c r="F243" s="379"/>
      <c r="G243" s="379"/>
      <c r="H243" s="379"/>
      <c r="I243" s="379"/>
      <c r="J243" s="218"/>
      <c r="K243" s="441"/>
      <c r="L243" s="354"/>
      <c r="P243" s="266"/>
      <c r="Q243" s="266"/>
    </row>
    <row r="244" spans="1:17" ht="21.75" customHeight="1">
      <c r="A244" s="451"/>
      <c r="B244" s="327"/>
      <c r="C244" s="468" t="s">
        <v>343</v>
      </c>
      <c r="D244" s="466"/>
      <c r="E244" s="467" t="s">
        <v>265</v>
      </c>
      <c r="F244" s="379"/>
      <c r="G244" s="379"/>
      <c r="H244" s="379"/>
      <c r="I244" s="379"/>
      <c r="J244" s="218"/>
      <c r="K244" s="441"/>
      <c r="L244" s="354">
        <f>12*0.2</f>
        <v>2.4000000000000004</v>
      </c>
      <c r="P244" s="266"/>
      <c r="Q244" s="266"/>
    </row>
    <row r="245" spans="1:17" ht="21.75" customHeight="1">
      <c r="A245" s="451"/>
      <c r="B245" s="327"/>
      <c r="C245" s="468" t="s">
        <v>344</v>
      </c>
      <c r="D245" s="466"/>
      <c r="E245" s="467" t="s">
        <v>265</v>
      </c>
      <c r="F245" s="379"/>
      <c r="G245" s="379"/>
      <c r="H245" s="379"/>
      <c r="I245" s="379"/>
      <c r="J245" s="218"/>
      <c r="K245" s="441"/>
      <c r="L245" s="354">
        <f>(16*0.15)*2</f>
        <v>4.8</v>
      </c>
      <c r="P245" s="266"/>
      <c r="Q245" s="266"/>
    </row>
    <row r="246" spans="1:17" ht="21.75" customHeight="1">
      <c r="A246" s="451"/>
      <c r="B246" s="327"/>
      <c r="C246" s="468" t="s">
        <v>275</v>
      </c>
      <c r="D246" s="466"/>
      <c r="E246" s="467" t="s">
        <v>273</v>
      </c>
      <c r="F246" s="465"/>
      <c r="G246" s="218"/>
      <c r="H246" s="465"/>
      <c r="I246" s="218"/>
      <c r="J246" s="218"/>
      <c r="K246" s="441"/>
      <c r="L246" s="354"/>
      <c r="P246" s="266"/>
      <c r="Q246" s="266"/>
    </row>
    <row r="247" spans="1:17" ht="21.75" customHeight="1">
      <c r="A247" s="451"/>
      <c r="B247" s="327"/>
      <c r="C247" s="468" t="s">
        <v>281</v>
      </c>
      <c r="D247" s="466"/>
      <c r="E247" s="467" t="s">
        <v>273</v>
      </c>
      <c r="F247" s="465"/>
      <c r="G247" s="218"/>
      <c r="H247" s="465"/>
      <c r="I247" s="218"/>
      <c r="J247" s="218"/>
      <c r="K247" s="441"/>
      <c r="L247" s="354"/>
      <c r="P247" s="266"/>
      <c r="Q247" s="266"/>
    </row>
    <row r="248" spans="1:17" ht="21.75" customHeight="1">
      <c r="A248" s="451"/>
      <c r="B248" s="327"/>
      <c r="C248" s="468" t="s">
        <v>345</v>
      </c>
      <c r="D248" s="466"/>
      <c r="E248" s="467" t="s">
        <v>346</v>
      </c>
      <c r="F248" s="465"/>
      <c r="G248" s="218"/>
      <c r="H248" s="465"/>
      <c r="I248" s="218"/>
      <c r="J248" s="218"/>
      <c r="K248" s="441"/>
      <c r="L248" s="465"/>
      <c r="P248" s="266"/>
      <c r="Q248" s="266"/>
    </row>
    <row r="249" spans="1:17" ht="21.75" customHeight="1">
      <c r="A249" s="451"/>
      <c r="B249" s="327"/>
      <c r="C249" s="468" t="s">
        <v>347</v>
      </c>
      <c r="D249" s="466"/>
      <c r="E249" s="467" t="s">
        <v>346</v>
      </c>
      <c r="F249" s="465"/>
      <c r="G249" s="218"/>
      <c r="H249" s="465"/>
      <c r="I249" s="218"/>
      <c r="J249" s="218"/>
      <c r="K249" s="441"/>
      <c r="L249" s="465"/>
      <c r="P249" s="266"/>
      <c r="Q249" s="266"/>
    </row>
    <row r="250" spans="1:17" ht="21.75" customHeight="1">
      <c r="A250" s="451"/>
      <c r="B250" s="327"/>
      <c r="C250" s="468" t="s">
        <v>348</v>
      </c>
      <c r="D250" s="466"/>
      <c r="E250" s="467" t="s">
        <v>346</v>
      </c>
      <c r="F250" s="465"/>
      <c r="G250" s="218"/>
      <c r="H250" s="465"/>
      <c r="I250" s="218"/>
      <c r="J250" s="218"/>
      <c r="K250" s="441"/>
      <c r="L250" s="465"/>
      <c r="P250" s="266"/>
      <c r="Q250" s="266"/>
    </row>
    <row r="251" spans="1:17" ht="21.75" customHeight="1">
      <c r="A251" s="451"/>
      <c r="B251" s="327"/>
      <c r="C251" s="468" t="s">
        <v>349</v>
      </c>
      <c r="D251" s="466"/>
      <c r="E251" s="467" t="s">
        <v>346</v>
      </c>
      <c r="F251" s="465"/>
      <c r="G251" s="218"/>
      <c r="H251" s="465"/>
      <c r="I251" s="218"/>
      <c r="J251" s="218"/>
      <c r="K251" s="441"/>
      <c r="L251" s="465"/>
      <c r="P251" s="266"/>
      <c r="Q251" s="266"/>
    </row>
    <row r="252" spans="1:17" ht="21.75" customHeight="1">
      <c r="A252" s="451"/>
      <c r="B252" s="327"/>
      <c r="C252" s="469" t="s">
        <v>350</v>
      </c>
      <c r="D252" s="466"/>
      <c r="E252" s="467" t="s">
        <v>59</v>
      </c>
      <c r="F252" s="465"/>
      <c r="G252" s="218"/>
      <c r="H252" s="465"/>
      <c r="I252" s="218"/>
      <c r="J252" s="218"/>
      <c r="K252" s="441"/>
      <c r="L252" s="354"/>
      <c r="P252" s="266"/>
      <c r="Q252" s="266"/>
    </row>
    <row r="253" spans="1:17" ht="21.75" customHeight="1">
      <c r="A253" s="451"/>
      <c r="B253" s="327"/>
      <c r="C253" s="468" t="s">
        <v>351</v>
      </c>
      <c r="D253" s="466"/>
      <c r="E253" s="467" t="s">
        <v>346</v>
      </c>
      <c r="F253" s="465"/>
      <c r="G253" s="218"/>
      <c r="H253" s="465"/>
      <c r="I253" s="218"/>
      <c r="J253" s="218"/>
      <c r="K253" s="441"/>
      <c r="L253" s="354"/>
      <c r="P253" s="266"/>
      <c r="Q253" s="266"/>
    </row>
    <row r="254" spans="1:17" ht="21.75" customHeight="1">
      <c r="A254" s="451"/>
      <c r="B254" s="327"/>
      <c r="C254" s="468" t="s">
        <v>352</v>
      </c>
      <c r="D254" s="466"/>
      <c r="E254" s="467" t="s">
        <v>346</v>
      </c>
      <c r="F254" s="465"/>
      <c r="G254" s="218"/>
      <c r="H254" s="465"/>
      <c r="I254" s="218"/>
      <c r="J254" s="218"/>
      <c r="K254" s="441"/>
      <c r="L254" s="354"/>
      <c r="P254" s="266"/>
      <c r="Q254" s="266"/>
    </row>
    <row r="255" spans="1:17" ht="21.75" customHeight="1">
      <c r="A255" s="451"/>
      <c r="B255" s="327"/>
      <c r="C255" s="468" t="s">
        <v>353</v>
      </c>
      <c r="D255" s="466"/>
      <c r="E255" s="467" t="s">
        <v>346</v>
      </c>
      <c r="F255" s="465"/>
      <c r="G255" s="218"/>
      <c r="H255" s="465"/>
      <c r="I255" s="218"/>
      <c r="J255" s="218"/>
      <c r="K255" s="441"/>
      <c r="L255" s="354"/>
      <c r="P255" s="266"/>
      <c r="Q255" s="266"/>
    </row>
    <row r="256" spans="1:17" ht="21.75" customHeight="1">
      <c r="A256" s="451"/>
      <c r="B256" s="327"/>
      <c r="C256" s="468" t="s">
        <v>354</v>
      </c>
      <c r="D256" s="466"/>
      <c r="E256" s="467" t="s">
        <v>346</v>
      </c>
      <c r="F256" s="465"/>
      <c r="G256" s="218"/>
      <c r="H256" s="465"/>
      <c r="I256" s="218"/>
      <c r="J256" s="218"/>
      <c r="K256" s="441"/>
      <c r="L256" s="354"/>
      <c r="P256" s="266"/>
      <c r="Q256" s="266"/>
    </row>
    <row r="257" spans="1:17" ht="21.75" customHeight="1">
      <c r="A257" s="451"/>
      <c r="B257" s="327"/>
      <c r="C257" s="448" t="s">
        <v>350</v>
      </c>
      <c r="D257" s="466"/>
      <c r="E257" s="467" t="s">
        <v>59</v>
      </c>
      <c r="F257" s="465"/>
      <c r="G257" s="218"/>
      <c r="H257" s="465"/>
      <c r="I257" s="218"/>
      <c r="J257" s="218"/>
      <c r="K257" s="441"/>
      <c r="L257" s="354"/>
      <c r="P257" s="266"/>
      <c r="Q257" s="266"/>
    </row>
    <row r="258" spans="1:17" ht="18">
      <c r="A258" s="399"/>
      <c r="B258" s="473"/>
      <c r="C258" s="411" t="s">
        <v>355</v>
      </c>
      <c r="D258" s="474"/>
      <c r="E258" s="412" t="s">
        <v>346</v>
      </c>
      <c r="F258" s="475"/>
      <c r="G258" s="332"/>
      <c r="H258" s="476"/>
      <c r="I258" s="332"/>
      <c r="J258" s="332"/>
      <c r="K258" s="406"/>
      <c r="L258" s="5"/>
      <c r="P258" s="266"/>
      <c r="Q258" s="266"/>
    </row>
    <row r="259" spans="1:17" ht="18">
      <c r="A259" s="399"/>
      <c r="B259" s="473"/>
      <c r="C259" s="411" t="s">
        <v>356</v>
      </c>
      <c r="D259" s="474"/>
      <c r="E259" s="412" t="s">
        <v>357</v>
      </c>
      <c r="F259" s="475"/>
      <c r="G259" s="332"/>
      <c r="H259" s="476"/>
      <c r="I259" s="332"/>
      <c r="J259" s="332"/>
      <c r="K259" s="406"/>
      <c r="L259" s="5"/>
      <c r="P259" s="266"/>
      <c r="Q259" s="266"/>
    </row>
    <row r="260" spans="1:17" ht="21.75" customHeight="1">
      <c r="A260" s="477"/>
      <c r="B260" s="478"/>
      <c r="C260" s="479" t="s">
        <v>358</v>
      </c>
      <c r="D260" s="480"/>
      <c r="E260" s="480"/>
      <c r="F260" s="481"/>
      <c r="G260" s="482"/>
      <c r="H260" s="482"/>
      <c r="I260" s="482"/>
      <c r="J260" s="482"/>
      <c r="K260" s="483"/>
      <c r="L260" s="354"/>
      <c r="P260" s="266"/>
      <c r="Q260" s="266"/>
    </row>
    <row r="261" spans="1:11" ht="18">
      <c r="A261" s="320">
        <v>12</v>
      </c>
      <c r="B261" s="349"/>
      <c r="C261" s="343" t="s">
        <v>359</v>
      </c>
      <c r="D261" s="329"/>
      <c r="E261" s="330"/>
      <c r="F261" s="218"/>
      <c r="G261" s="344"/>
      <c r="H261" s="218"/>
      <c r="I261" s="218"/>
      <c r="J261" s="218"/>
      <c r="K261" s="366"/>
    </row>
    <row r="262" spans="1:11" ht="18">
      <c r="A262" s="320">
        <v>12.1</v>
      </c>
      <c r="B262" s="333"/>
      <c r="C262" s="328" t="s">
        <v>360</v>
      </c>
      <c r="D262" s="329"/>
      <c r="E262" s="330"/>
      <c r="F262" s="218"/>
      <c r="G262" s="344"/>
      <c r="H262" s="218"/>
      <c r="I262" s="218"/>
      <c r="J262" s="218"/>
      <c r="K262" s="366"/>
    </row>
    <row r="263" spans="1:11" ht="18">
      <c r="A263" s="326"/>
      <c r="B263" s="327" t="s">
        <v>361</v>
      </c>
      <c r="C263" s="334" t="s">
        <v>362</v>
      </c>
      <c r="D263" s="329"/>
      <c r="E263" s="330" t="s">
        <v>84</v>
      </c>
      <c r="F263" s="218"/>
      <c r="G263" s="344"/>
      <c r="H263" s="218"/>
      <c r="I263" s="344"/>
      <c r="J263" s="344"/>
      <c r="K263" s="366"/>
    </row>
    <row r="264" spans="1:12" ht="18">
      <c r="A264" s="326"/>
      <c r="B264" s="327" t="s">
        <v>363</v>
      </c>
      <c r="C264" s="334" t="s">
        <v>364</v>
      </c>
      <c r="D264" s="329"/>
      <c r="E264" s="330" t="s">
        <v>76</v>
      </c>
      <c r="F264" s="218"/>
      <c r="G264" s="344"/>
      <c r="H264" s="218"/>
      <c r="I264" s="344"/>
      <c r="J264" s="344"/>
      <c r="K264" s="366"/>
      <c r="L264" s="269">
        <f>4.5*4</f>
        <v>18</v>
      </c>
    </row>
    <row r="265" spans="1:12" ht="18">
      <c r="A265" s="326"/>
      <c r="B265" s="327" t="s">
        <v>365</v>
      </c>
      <c r="C265" s="334" t="s">
        <v>366</v>
      </c>
      <c r="D265" s="329"/>
      <c r="E265" s="330" t="s">
        <v>84</v>
      </c>
      <c r="F265" s="218"/>
      <c r="G265" s="344"/>
      <c r="H265" s="218"/>
      <c r="I265" s="344"/>
      <c r="J265" s="344"/>
      <c r="K265" s="366"/>
      <c r="L265" s="269">
        <f>4.5*4</f>
        <v>18</v>
      </c>
    </row>
    <row r="266" spans="1:12" ht="18">
      <c r="A266" s="326"/>
      <c r="B266" s="327" t="s">
        <v>367</v>
      </c>
      <c r="C266" s="334" t="s">
        <v>368</v>
      </c>
      <c r="D266" s="329"/>
      <c r="E266" s="330" t="s">
        <v>84</v>
      </c>
      <c r="F266" s="218"/>
      <c r="G266" s="344"/>
      <c r="H266" s="218"/>
      <c r="I266" s="344"/>
      <c r="J266" s="344"/>
      <c r="K266" s="366"/>
      <c r="L266" s="269">
        <f>4.5*4</f>
        <v>18</v>
      </c>
    </row>
    <row r="267" spans="1:11" ht="18">
      <c r="A267" s="320">
        <v>12.2</v>
      </c>
      <c r="B267" s="333"/>
      <c r="C267" s="328" t="s">
        <v>113</v>
      </c>
      <c r="D267" s="329"/>
      <c r="E267" s="330"/>
      <c r="F267" s="218"/>
      <c r="G267" s="344"/>
      <c r="H267" s="218"/>
      <c r="I267" s="218"/>
      <c r="J267" s="218"/>
      <c r="K267" s="366"/>
    </row>
    <row r="268" spans="1:12" ht="18">
      <c r="A268" s="326"/>
      <c r="B268" s="327" t="s">
        <v>369</v>
      </c>
      <c r="C268" s="334" t="s">
        <v>370</v>
      </c>
      <c r="D268" s="329"/>
      <c r="E268" s="330" t="s">
        <v>76</v>
      </c>
      <c r="F268" s="218"/>
      <c r="G268" s="344"/>
      <c r="H268" s="218"/>
      <c r="I268" s="344"/>
      <c r="J268" s="344"/>
      <c r="K268" s="366"/>
      <c r="L268" s="269">
        <f>7.3*4</f>
        <v>29.2</v>
      </c>
    </row>
    <row r="269" spans="1:17" s="262" customFormat="1" ht="18">
      <c r="A269" s="326"/>
      <c r="B269" s="327" t="s">
        <v>371</v>
      </c>
      <c r="C269" s="334" t="s">
        <v>122</v>
      </c>
      <c r="D269" s="329"/>
      <c r="E269" s="330" t="s">
        <v>120</v>
      </c>
      <c r="F269" s="218"/>
      <c r="G269" s="344"/>
      <c r="H269" s="218"/>
      <c r="I269" s="344"/>
      <c r="J269" s="344"/>
      <c r="K269" s="366"/>
      <c r="L269" s="401"/>
      <c r="P269" s="401"/>
      <c r="Q269" s="401"/>
    </row>
    <row r="270" spans="1:17" s="262" customFormat="1" ht="18">
      <c r="A270" s="326">
        <v>12.3</v>
      </c>
      <c r="B270" s="327"/>
      <c r="C270" s="353" t="s">
        <v>125</v>
      </c>
      <c r="D270" s="329"/>
      <c r="E270" s="330"/>
      <c r="F270" s="218"/>
      <c r="G270" s="344"/>
      <c r="H270" s="218"/>
      <c r="I270" s="218"/>
      <c r="J270" s="218"/>
      <c r="K270" s="366"/>
      <c r="L270" s="401"/>
      <c r="P270" s="401"/>
      <c r="Q270" s="401"/>
    </row>
    <row r="271" spans="1:12" ht="18">
      <c r="A271" s="326"/>
      <c r="B271" s="327" t="s">
        <v>372</v>
      </c>
      <c r="C271" s="334" t="s">
        <v>148</v>
      </c>
      <c r="D271" s="329"/>
      <c r="E271" s="330" t="s">
        <v>76</v>
      </c>
      <c r="F271" s="218"/>
      <c r="G271" s="344"/>
      <c r="H271" s="218"/>
      <c r="I271" s="344"/>
      <c r="J271" s="344"/>
      <c r="K271" s="366"/>
      <c r="L271" s="269">
        <f>3.2*2.8</f>
        <v>8.959999999999999</v>
      </c>
    </row>
    <row r="272" spans="1:12" ht="18">
      <c r="A272" s="326"/>
      <c r="B272" s="327" t="s">
        <v>373</v>
      </c>
      <c r="C272" s="334" t="s">
        <v>169</v>
      </c>
      <c r="D272" s="329"/>
      <c r="E272" s="330" t="s">
        <v>76</v>
      </c>
      <c r="F272" s="218"/>
      <c r="G272" s="344"/>
      <c r="H272" s="218"/>
      <c r="I272" s="344"/>
      <c r="J272" s="344"/>
      <c r="K272" s="366"/>
      <c r="L272" s="269">
        <f>2.5*2.8</f>
        <v>7</v>
      </c>
    </row>
    <row r="273" spans="1:11" ht="18">
      <c r="A273" s="326"/>
      <c r="B273" s="327" t="s">
        <v>374</v>
      </c>
      <c r="C273" s="334" t="s">
        <v>375</v>
      </c>
      <c r="D273" s="329"/>
      <c r="E273" s="330" t="s">
        <v>76</v>
      </c>
      <c r="F273" s="218"/>
      <c r="G273" s="344"/>
      <c r="H273" s="218"/>
      <c r="I273" s="344"/>
      <c r="J273" s="344"/>
      <c r="K273" s="366"/>
    </row>
    <row r="274" spans="1:11" ht="18">
      <c r="A274" s="326"/>
      <c r="B274" s="327" t="s">
        <v>376</v>
      </c>
      <c r="C274" s="334" t="s">
        <v>153</v>
      </c>
      <c r="D274" s="329"/>
      <c r="E274" s="330" t="s">
        <v>76</v>
      </c>
      <c r="F274" s="218"/>
      <c r="G274" s="344"/>
      <c r="H274" s="218"/>
      <c r="I274" s="344"/>
      <c r="J274" s="344"/>
      <c r="K274" s="366"/>
    </row>
    <row r="275" spans="1:11" ht="18">
      <c r="A275" s="326"/>
      <c r="B275" s="327" t="s">
        <v>377</v>
      </c>
      <c r="C275" s="334" t="s">
        <v>93</v>
      </c>
      <c r="D275" s="329"/>
      <c r="E275" s="330" t="s">
        <v>76</v>
      </c>
      <c r="F275" s="218"/>
      <c r="G275" s="344"/>
      <c r="H275" s="218"/>
      <c r="I275" s="344"/>
      <c r="J275" s="344"/>
      <c r="K275" s="366"/>
    </row>
    <row r="276" spans="1:12" s="265" customFormat="1" ht="21.75" customHeight="1">
      <c r="A276" s="451"/>
      <c r="B276" s="327" t="s">
        <v>378</v>
      </c>
      <c r="C276" s="452" t="s">
        <v>379</v>
      </c>
      <c r="D276" s="453"/>
      <c r="E276" s="454" t="s">
        <v>84</v>
      </c>
      <c r="F276" s="218"/>
      <c r="G276" s="218"/>
      <c r="H276" s="218"/>
      <c r="I276" s="218"/>
      <c r="J276" s="218"/>
      <c r="K276" s="441"/>
      <c r="L276" s="354"/>
    </row>
    <row r="277" spans="1:11" ht="18">
      <c r="A277" s="326">
        <v>12.4</v>
      </c>
      <c r="B277" s="327"/>
      <c r="C277" s="353" t="s">
        <v>155</v>
      </c>
      <c r="D277" s="329"/>
      <c r="E277" s="330"/>
      <c r="F277" s="218"/>
      <c r="G277" s="344"/>
      <c r="H277" s="218"/>
      <c r="I277" s="218"/>
      <c r="J277" s="218"/>
      <c r="K277" s="366"/>
    </row>
    <row r="278" spans="1:11" ht="18">
      <c r="A278" s="326"/>
      <c r="B278" s="327" t="s">
        <v>380</v>
      </c>
      <c r="C278" s="334" t="s">
        <v>381</v>
      </c>
      <c r="D278" s="329"/>
      <c r="E278" s="330" t="s">
        <v>84</v>
      </c>
      <c r="F278" s="218"/>
      <c r="G278" s="344"/>
      <c r="H278" s="218"/>
      <c r="I278" s="344"/>
      <c r="J278" s="344"/>
      <c r="K278" s="366"/>
    </row>
    <row r="279" spans="1:11" ht="18">
      <c r="A279" s="326"/>
      <c r="B279" s="327" t="s">
        <v>382</v>
      </c>
      <c r="C279" s="334" t="s">
        <v>383</v>
      </c>
      <c r="D279" s="329"/>
      <c r="E279" s="330" t="s">
        <v>84</v>
      </c>
      <c r="F279" s="218"/>
      <c r="G279" s="344"/>
      <c r="H279" s="218"/>
      <c r="I279" s="344"/>
      <c r="J279" s="344"/>
      <c r="K279" s="366"/>
    </row>
    <row r="280" spans="1:12" ht="36">
      <c r="A280" s="326"/>
      <c r="B280" s="327" t="s">
        <v>384</v>
      </c>
      <c r="C280" s="345" t="s">
        <v>385</v>
      </c>
      <c r="D280" s="329"/>
      <c r="E280" s="330" t="s">
        <v>84</v>
      </c>
      <c r="F280" s="218"/>
      <c r="G280" s="344"/>
      <c r="H280" s="218"/>
      <c r="I280" s="344"/>
      <c r="J280" s="344"/>
      <c r="K280" s="366"/>
      <c r="L280" s="269">
        <f>1.2*2.4</f>
        <v>2.88</v>
      </c>
    </row>
    <row r="281" spans="1:12" ht="36">
      <c r="A281" s="326"/>
      <c r="B281" s="327" t="s">
        <v>386</v>
      </c>
      <c r="C281" s="345" t="s">
        <v>387</v>
      </c>
      <c r="D281" s="329"/>
      <c r="E281" s="330" t="s">
        <v>84</v>
      </c>
      <c r="F281" s="218"/>
      <c r="G281" s="344"/>
      <c r="H281" s="218"/>
      <c r="I281" s="344"/>
      <c r="J281" s="344"/>
      <c r="K281" s="366"/>
      <c r="L281" s="269">
        <f>3.2*1.2</f>
        <v>3.84</v>
      </c>
    </row>
    <row r="282" spans="1:11" ht="18">
      <c r="A282" s="326">
        <v>12.5</v>
      </c>
      <c r="B282" s="327"/>
      <c r="C282" s="353" t="s">
        <v>388</v>
      </c>
      <c r="D282" s="329"/>
      <c r="E282" s="330"/>
      <c r="F282" s="218"/>
      <c r="G282" s="344"/>
      <c r="H282" s="218"/>
      <c r="I282" s="218"/>
      <c r="J282" s="218"/>
      <c r="K282" s="366"/>
    </row>
    <row r="283" spans="1:11" ht="18">
      <c r="A283" s="326"/>
      <c r="B283" s="327" t="s">
        <v>389</v>
      </c>
      <c r="C283" s="583" t="s">
        <v>390</v>
      </c>
      <c r="D283" s="329"/>
      <c r="E283" s="330" t="s">
        <v>76</v>
      </c>
      <c r="F283" s="218"/>
      <c r="G283" s="344"/>
      <c r="H283" s="218"/>
      <c r="I283" s="344"/>
      <c r="J283" s="344"/>
      <c r="K283" s="366"/>
    </row>
    <row r="284" spans="1:11" ht="18">
      <c r="A284" s="326"/>
      <c r="B284" s="327" t="s">
        <v>391</v>
      </c>
      <c r="C284" s="583" t="s">
        <v>392</v>
      </c>
      <c r="D284" s="329"/>
      <c r="E284" s="330" t="s">
        <v>76</v>
      </c>
      <c r="F284" s="218"/>
      <c r="G284" s="344"/>
      <c r="H284" s="218"/>
      <c r="I284" s="344"/>
      <c r="J284" s="344"/>
      <c r="K284" s="366"/>
    </row>
    <row r="285" spans="1:11" ht="18">
      <c r="A285" s="326"/>
      <c r="B285" s="327" t="s">
        <v>393</v>
      </c>
      <c r="C285" s="334" t="s">
        <v>183</v>
      </c>
      <c r="D285" s="329"/>
      <c r="E285" s="330" t="s">
        <v>76</v>
      </c>
      <c r="F285" s="218"/>
      <c r="G285" s="344"/>
      <c r="H285" s="218"/>
      <c r="I285" s="344"/>
      <c r="J285" s="344"/>
      <c r="K285" s="366"/>
    </row>
    <row r="286" spans="1:11" ht="18">
      <c r="A286" s="326">
        <v>12.6</v>
      </c>
      <c r="B286" s="327"/>
      <c r="C286" s="353" t="s">
        <v>133</v>
      </c>
      <c r="D286" s="329"/>
      <c r="E286" s="330"/>
      <c r="F286" s="218"/>
      <c r="G286" s="344"/>
      <c r="H286" s="218"/>
      <c r="I286" s="218"/>
      <c r="J286" s="218"/>
      <c r="K286" s="366"/>
    </row>
    <row r="287" spans="1:17" ht="18">
      <c r="A287" s="399"/>
      <c r="B287" s="333" t="s">
        <v>394</v>
      </c>
      <c r="C287" s="411" t="s">
        <v>395</v>
      </c>
      <c r="D287" s="474"/>
      <c r="E287" s="412" t="s">
        <v>84</v>
      </c>
      <c r="F287" s="475"/>
      <c r="G287" s="332"/>
      <c r="H287" s="476"/>
      <c r="I287" s="332"/>
      <c r="J287" s="332"/>
      <c r="K287" s="406"/>
      <c r="L287" s="5"/>
      <c r="P287" s="266"/>
      <c r="Q287" s="266"/>
    </row>
    <row r="288" spans="1:11" ht="18">
      <c r="A288" s="399"/>
      <c r="B288" s="392" t="s">
        <v>396</v>
      </c>
      <c r="C288" s="398" t="s">
        <v>212</v>
      </c>
      <c r="D288" s="219"/>
      <c r="E288" s="400" t="s">
        <v>84</v>
      </c>
      <c r="F288" s="219"/>
      <c r="G288" s="344"/>
      <c r="H288" s="219"/>
      <c r="I288" s="344"/>
      <c r="J288" s="344"/>
      <c r="K288" s="406"/>
    </row>
    <row r="289" spans="1:11" ht="18">
      <c r="A289" s="399"/>
      <c r="B289" s="333" t="s">
        <v>397</v>
      </c>
      <c r="C289" s="398" t="s">
        <v>139</v>
      </c>
      <c r="D289" s="219"/>
      <c r="E289" s="400" t="s">
        <v>120</v>
      </c>
      <c r="F289" s="219"/>
      <c r="G289" s="344"/>
      <c r="H289" s="219"/>
      <c r="I289" s="344"/>
      <c r="J289" s="344"/>
      <c r="K289" s="406"/>
    </row>
    <row r="290" spans="1:11" ht="18">
      <c r="A290" s="399"/>
      <c r="B290" s="392" t="s">
        <v>398</v>
      </c>
      <c r="C290" s="378" t="s">
        <v>216</v>
      </c>
      <c r="D290" s="219"/>
      <c r="E290" s="226" t="s">
        <v>217</v>
      </c>
      <c r="F290" s="219"/>
      <c r="G290" s="344"/>
      <c r="H290" s="379"/>
      <c r="I290" s="344"/>
      <c r="J290" s="344"/>
      <c r="K290" s="406"/>
    </row>
    <row r="291" spans="1:11" ht="18">
      <c r="A291" s="399"/>
      <c r="B291" s="333" t="s">
        <v>399</v>
      </c>
      <c r="C291" s="378" t="s">
        <v>219</v>
      </c>
      <c r="D291" s="219"/>
      <c r="E291" s="226" t="s">
        <v>217</v>
      </c>
      <c r="F291" s="219"/>
      <c r="G291" s="344"/>
      <c r="H291" s="379"/>
      <c r="I291" s="344"/>
      <c r="J291" s="344"/>
      <c r="K291" s="406"/>
    </row>
    <row r="292" spans="1:11" ht="18">
      <c r="A292" s="399"/>
      <c r="B292" s="392" t="s">
        <v>400</v>
      </c>
      <c r="C292" s="378" t="s">
        <v>140</v>
      </c>
      <c r="D292" s="219"/>
      <c r="E292" s="226" t="s">
        <v>120</v>
      </c>
      <c r="F292" s="219"/>
      <c r="G292" s="344"/>
      <c r="H292" s="379"/>
      <c r="I292" s="344"/>
      <c r="J292" s="344"/>
      <c r="K292" s="406"/>
    </row>
    <row r="293" spans="1:11" ht="18">
      <c r="A293" s="399"/>
      <c r="B293" s="333" t="s">
        <v>401</v>
      </c>
      <c r="C293" s="408" t="s">
        <v>221</v>
      </c>
      <c r="D293" s="219"/>
      <c r="E293" s="226" t="s">
        <v>120</v>
      </c>
      <c r="F293" s="409"/>
      <c r="G293" s="344"/>
      <c r="H293" s="379"/>
      <c r="I293" s="344"/>
      <c r="J293" s="344"/>
      <c r="K293" s="406"/>
    </row>
    <row r="294" spans="1:11" ht="18">
      <c r="A294" s="399"/>
      <c r="B294" s="392" t="s">
        <v>402</v>
      </c>
      <c r="C294" s="408" t="s">
        <v>223</v>
      </c>
      <c r="D294" s="219"/>
      <c r="E294" s="410" t="s">
        <v>59</v>
      </c>
      <c r="F294" s="409"/>
      <c r="G294" s="344"/>
      <c r="H294" s="379"/>
      <c r="I294" s="344"/>
      <c r="J294" s="344"/>
      <c r="K294" s="406"/>
    </row>
    <row r="295" spans="1:11" ht="18">
      <c r="A295" s="326">
        <v>12.7</v>
      </c>
      <c r="B295" s="327"/>
      <c r="C295" s="353" t="s">
        <v>342</v>
      </c>
      <c r="D295" s="329"/>
      <c r="E295" s="330"/>
      <c r="F295" s="218"/>
      <c r="G295" s="344"/>
      <c r="H295" s="218"/>
      <c r="I295" s="218"/>
      <c r="J295" s="218"/>
      <c r="K295" s="366"/>
    </row>
    <row r="296" spans="1:17" ht="21.75" customHeight="1">
      <c r="A296" s="451"/>
      <c r="B296" s="327"/>
      <c r="C296" s="468" t="s">
        <v>345</v>
      </c>
      <c r="D296" s="466"/>
      <c r="E296" s="467" t="s">
        <v>346</v>
      </c>
      <c r="F296" s="465"/>
      <c r="G296" s="218"/>
      <c r="H296" s="465"/>
      <c r="I296" s="218"/>
      <c r="J296" s="218"/>
      <c r="K296" s="441"/>
      <c r="L296" s="465"/>
      <c r="P296" s="266"/>
      <c r="Q296" s="266"/>
    </row>
    <row r="297" spans="1:17" ht="21.75" customHeight="1">
      <c r="A297" s="451"/>
      <c r="B297" s="327"/>
      <c r="C297" s="469" t="s">
        <v>350</v>
      </c>
      <c r="D297" s="466"/>
      <c r="E297" s="467" t="s">
        <v>59</v>
      </c>
      <c r="F297" s="465"/>
      <c r="G297" s="218"/>
      <c r="H297" s="465"/>
      <c r="I297" s="218"/>
      <c r="J297" s="218"/>
      <c r="K297" s="441"/>
      <c r="L297" s="354"/>
      <c r="P297" s="266"/>
      <c r="Q297" s="266"/>
    </row>
    <row r="298" spans="1:17" ht="21.75" customHeight="1">
      <c r="A298" s="451"/>
      <c r="B298" s="327"/>
      <c r="C298" s="468" t="s">
        <v>351</v>
      </c>
      <c r="D298" s="466"/>
      <c r="E298" s="467" t="s">
        <v>346</v>
      </c>
      <c r="F298" s="465"/>
      <c r="G298" s="218"/>
      <c r="H298" s="465"/>
      <c r="I298" s="218"/>
      <c r="J298" s="218"/>
      <c r="K298" s="441"/>
      <c r="L298" s="354"/>
      <c r="P298" s="266"/>
      <c r="Q298" s="266"/>
    </row>
    <row r="299" spans="1:17" ht="21.75" customHeight="1">
      <c r="A299" s="451"/>
      <c r="B299" s="327"/>
      <c r="C299" s="468" t="s">
        <v>352</v>
      </c>
      <c r="D299" s="466"/>
      <c r="E299" s="467" t="s">
        <v>346</v>
      </c>
      <c r="F299" s="465"/>
      <c r="G299" s="218"/>
      <c r="H299" s="465"/>
      <c r="I299" s="218"/>
      <c r="J299" s="218"/>
      <c r="K299" s="441"/>
      <c r="L299" s="354"/>
      <c r="P299" s="266"/>
      <c r="Q299" s="266"/>
    </row>
    <row r="300" spans="1:17" ht="21.75" customHeight="1">
      <c r="A300" s="451"/>
      <c r="B300" s="327"/>
      <c r="C300" s="448" t="s">
        <v>350</v>
      </c>
      <c r="D300" s="466"/>
      <c r="E300" s="467" t="s">
        <v>59</v>
      </c>
      <c r="F300" s="465"/>
      <c r="G300" s="218"/>
      <c r="H300" s="465"/>
      <c r="I300" s="218"/>
      <c r="J300" s="218"/>
      <c r="K300" s="441"/>
      <c r="L300" s="354"/>
      <c r="P300" s="266"/>
      <c r="Q300" s="266"/>
    </row>
    <row r="301" spans="1:11" ht="18.75">
      <c r="A301" s="336"/>
      <c r="B301" s="337"/>
      <c r="C301" s="346" t="s">
        <v>70</v>
      </c>
      <c r="D301" s="339"/>
      <c r="E301" s="340"/>
      <c r="F301" s="347"/>
      <c r="G301" s="348"/>
      <c r="H301" s="347"/>
      <c r="I301" s="348"/>
      <c r="J301" s="348"/>
      <c r="K301" s="368"/>
    </row>
  </sheetData>
  <sheetProtection formatCells="0" insertHyperlinks="0"/>
  <mergeCells count="12">
    <mergeCell ref="A2:D2"/>
    <mergeCell ref="K2:L2"/>
    <mergeCell ref="H3:I3"/>
    <mergeCell ref="F4:G4"/>
    <mergeCell ref="H4:I4"/>
    <mergeCell ref="N24:O24"/>
    <mergeCell ref="C4:C5"/>
    <mergeCell ref="D4:D5"/>
    <mergeCell ref="E4:E5"/>
    <mergeCell ref="J4:J5"/>
    <mergeCell ref="K4:K5"/>
    <mergeCell ref="A4:B5"/>
  </mergeCells>
  <printOptions horizontalCentered="1"/>
  <pageMargins left="0.23622047244094496" right="0.23622047244094496" top="0.708661417322835" bottom="0.78740157480315" header="0.708661417322835" footer="0.393700787401575"/>
  <pageSetup firstPageNumber="3" useFirstPageNumber="1" horizontalDpi="600" verticalDpi="600" orientation="portrait" paperSize="9" scale="70"/>
  <headerFooter scaleWithDoc="0" alignWithMargins="0">
    <oddHeader>&amp;Rแบบ ปร.4</oddHeader>
  </headerFooter>
  <rowBreaks count="1" manualBreakCount="1">
    <brk id="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35"/>
  <sheetViews>
    <sheetView showGridLines="0" view="pageBreakPreview" zoomScaleSheetLayoutView="100" workbookViewId="0" topLeftCell="A1">
      <selection activeCell="K13" sqref="K13:N13"/>
    </sheetView>
  </sheetViews>
  <sheetFormatPr defaultColWidth="0" defaultRowHeight="21.75" zeroHeight="1"/>
  <cols>
    <col min="1" max="1" width="6.140625" style="65" customWidth="1"/>
    <col min="2" max="4" width="4.57421875" style="65" customWidth="1"/>
    <col min="5" max="5" width="6.421875" style="65" customWidth="1"/>
    <col min="6" max="7" width="4.57421875" style="65" customWidth="1"/>
    <col min="8" max="8" width="1.57421875" style="65" customWidth="1"/>
    <col min="9" max="9" width="4.8515625" style="65" customWidth="1"/>
    <col min="10" max="10" width="3.8515625" style="65" customWidth="1"/>
    <col min="11" max="13" width="4.57421875" style="65" customWidth="1"/>
    <col min="14" max="15" width="9.421875" style="65" customWidth="1"/>
    <col min="16" max="16" width="0.5625" style="65" hidden="1" customWidth="1"/>
    <col min="17" max="17" width="1.421875" style="65" customWidth="1"/>
    <col min="18" max="22" width="4.57421875" style="65" customWidth="1"/>
    <col min="23" max="23" width="1.421875" style="65" customWidth="1"/>
    <col min="24" max="16384" width="0" style="65" hidden="1" customWidth="1"/>
  </cols>
  <sheetData>
    <row r="1" spans="20:22" ht="23.25">
      <c r="T1" s="151" t="s">
        <v>403</v>
      </c>
      <c r="V1" s="152"/>
    </row>
    <row r="2" spans="1:22" ht="21.7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1.75" customHeight="1">
      <c r="A3" s="67" t="s">
        <v>404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23.25" customHeight="1">
      <c r="A4" s="68" t="s">
        <v>23</v>
      </c>
      <c r="B4" s="69" t="s">
        <v>24</v>
      </c>
      <c r="C4" s="69"/>
      <c r="D4" s="69"/>
      <c r="E4" s="70" t="s">
        <v>405</v>
      </c>
      <c r="F4" s="70"/>
      <c r="G4" s="70"/>
      <c r="H4" s="70"/>
      <c r="I4" s="118" t="str">
        <f>'ปร.6'!E2</f>
        <v>ปรับปรุงและต่อเติมอาคารอัตถวิทยา ตำบลบางพระ อำเภอศรีราชา จังหวัดชลบุรี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21.75" customHeight="1">
      <c r="A5" s="71" t="s">
        <v>23</v>
      </c>
      <c r="B5" s="72" t="s">
        <v>25</v>
      </c>
      <c r="C5" s="72"/>
      <c r="D5" s="72"/>
      <c r="E5" s="73" t="str">
        <f>'ปร.5 อาคาร'!E5:V5</f>
        <v> สำนักวิชาวิศวกรรมศาสตร์และนวัตกรรม มหาวิทยาลัยเทคโนโลยีราชมงคลตะวันออก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1.75" customHeight="1">
      <c r="A6" s="71" t="s">
        <v>23</v>
      </c>
      <c r="B6" s="72" t="s">
        <v>2</v>
      </c>
      <c r="C6" s="72"/>
      <c r="D6" s="72"/>
      <c r="E6" s="74" t="str">
        <f>'ปร.6'!C3</f>
        <v>  มหาวิทยาลัยเทคโนโลยีราชมงคลตะวันออก ต.บางพระ อ.ศรีราชา จ.ชลบุรี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21.75" customHeight="1">
      <c r="A7" s="71" t="s">
        <v>23</v>
      </c>
      <c r="B7" s="72" t="s">
        <v>26</v>
      </c>
      <c r="C7" s="72"/>
      <c r="D7" s="72"/>
      <c r="E7" s="72"/>
      <c r="F7" s="72"/>
      <c r="G7" s="72"/>
      <c r="H7" s="72"/>
      <c r="I7" s="72" t="str">
        <f>'ปร.5 อาคาร'!I7:V7</f>
        <v>ศูนย์สนับสนุนการวิจัยและทดสอบวัสดุวิศวกรรม มหาวิทยาลัยเทคโนโลยีราชมงคลตะวันออก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1.75" customHeight="1">
      <c r="A8" s="71" t="s">
        <v>23</v>
      </c>
      <c r="B8" s="72" t="s">
        <v>406</v>
      </c>
      <c r="C8" s="72"/>
      <c r="D8" s="76" t="str">
        <f>'ปร.6'!C4</f>
        <v>RMUTTO-BP-10-2566</v>
      </c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6" t="s">
        <v>29</v>
      </c>
      <c r="R8" s="76"/>
      <c r="S8" s="76"/>
      <c r="T8" s="76"/>
      <c r="U8" s="76"/>
      <c r="V8" s="76"/>
    </row>
    <row r="9" spans="1:22" ht="21.75" customHeight="1">
      <c r="A9" s="71" t="s">
        <v>23</v>
      </c>
      <c r="B9" s="76" t="s">
        <v>30</v>
      </c>
      <c r="C9" s="76"/>
      <c r="D9" s="76"/>
      <c r="E9" s="76"/>
      <c r="F9" s="76"/>
      <c r="G9" s="76"/>
      <c r="H9" s="76"/>
      <c r="I9" s="76"/>
      <c r="J9" s="119"/>
      <c r="K9" s="119"/>
      <c r="L9" s="120" t="s">
        <v>31</v>
      </c>
      <c r="M9" s="121"/>
      <c r="N9" s="72"/>
      <c r="O9" s="72"/>
      <c r="P9" s="72"/>
      <c r="Q9" s="72"/>
      <c r="R9" s="72"/>
      <c r="S9" s="72"/>
      <c r="T9" s="72"/>
      <c r="U9" s="72"/>
      <c r="V9" s="72"/>
    </row>
    <row r="10" spans="1:22" s="63" customFormat="1" ht="21.75" customHeight="1">
      <c r="A10" s="71" t="s">
        <v>23</v>
      </c>
      <c r="B10" s="77" t="s">
        <v>18</v>
      </c>
      <c r="C10" s="77"/>
      <c r="D10" s="77"/>
      <c r="E10" s="77"/>
      <c r="F10" s="258"/>
      <c r="G10" s="258"/>
      <c r="H10" s="258"/>
      <c r="I10" s="258"/>
      <c r="J10" s="258"/>
      <c r="K10" s="258"/>
      <c r="L10" s="258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40.5" customHeight="1">
      <c r="A11" s="79" t="s">
        <v>9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122" t="s">
        <v>32</v>
      </c>
      <c r="L11" s="79"/>
      <c r="M11" s="79"/>
      <c r="N11" s="79"/>
      <c r="O11" s="123" t="s">
        <v>407</v>
      </c>
      <c r="P11" s="124"/>
      <c r="Q11" s="153"/>
      <c r="R11" s="154" t="s">
        <v>34</v>
      </c>
      <c r="S11" s="155"/>
      <c r="T11" s="155"/>
      <c r="U11" s="79" t="s">
        <v>12</v>
      </c>
      <c r="V11" s="79"/>
    </row>
    <row r="12" spans="1:22" ht="21.75" customHeight="1">
      <c r="A12" s="80">
        <v>1</v>
      </c>
      <c r="B12" s="81" t="s">
        <v>408</v>
      </c>
      <c r="C12" s="81"/>
      <c r="D12" s="81"/>
      <c r="E12" s="81"/>
      <c r="F12" s="81"/>
      <c r="G12" s="81"/>
      <c r="H12" s="81"/>
      <c r="I12" s="81"/>
      <c r="J12" s="81"/>
      <c r="K12" s="125"/>
      <c r="L12" s="125"/>
      <c r="M12" s="125"/>
      <c r="N12" s="125"/>
      <c r="O12" s="126"/>
      <c r="P12" s="126"/>
      <c r="Q12" s="126"/>
      <c r="R12" s="156"/>
      <c r="S12" s="157"/>
      <c r="T12" s="158"/>
      <c r="U12" s="159"/>
      <c r="V12" s="159"/>
    </row>
    <row r="13" spans="1:22" ht="21.75" customHeight="1">
      <c r="A13" s="82"/>
      <c r="B13" s="83"/>
      <c r="C13" s="84"/>
      <c r="D13" s="84"/>
      <c r="E13" s="84"/>
      <c r="F13" s="84"/>
      <c r="G13" s="84"/>
      <c r="H13" s="84"/>
      <c r="I13" s="84"/>
      <c r="J13" s="127"/>
      <c r="K13" s="128"/>
      <c r="L13" s="128"/>
      <c r="M13" s="128"/>
      <c r="N13" s="128"/>
      <c r="O13" s="129"/>
      <c r="P13" s="129"/>
      <c r="Q13" s="129"/>
      <c r="R13" s="160"/>
      <c r="S13" s="161"/>
      <c r="T13" s="162"/>
      <c r="U13" s="163"/>
      <c r="V13" s="163"/>
    </row>
    <row r="14" spans="1:22" ht="21.75" customHeight="1">
      <c r="A14" s="82"/>
      <c r="B14" s="85"/>
      <c r="C14" s="85"/>
      <c r="D14" s="85"/>
      <c r="E14" s="85"/>
      <c r="F14" s="85"/>
      <c r="G14" s="85"/>
      <c r="H14" s="86"/>
      <c r="I14" s="130"/>
      <c r="J14" s="131"/>
      <c r="K14" s="128"/>
      <c r="L14" s="128"/>
      <c r="M14" s="128"/>
      <c r="N14" s="128"/>
      <c r="O14" s="129"/>
      <c r="P14" s="129"/>
      <c r="Q14" s="129"/>
      <c r="R14" s="160"/>
      <c r="S14" s="161"/>
      <c r="T14" s="162"/>
      <c r="U14" s="163"/>
      <c r="V14" s="163"/>
    </row>
    <row r="15" spans="1:22" ht="21.75" customHeight="1">
      <c r="A15" s="89"/>
      <c r="B15" s="90"/>
      <c r="C15" s="90"/>
      <c r="D15" s="90"/>
      <c r="E15" s="90"/>
      <c r="F15" s="90"/>
      <c r="G15" s="90"/>
      <c r="H15" s="91"/>
      <c r="I15" s="138"/>
      <c r="J15" s="139"/>
      <c r="K15" s="128"/>
      <c r="L15" s="128"/>
      <c r="M15" s="128"/>
      <c r="N15" s="128"/>
      <c r="O15" s="129"/>
      <c r="P15" s="129"/>
      <c r="Q15" s="129"/>
      <c r="R15" s="160"/>
      <c r="S15" s="161"/>
      <c r="T15" s="162"/>
      <c r="U15" s="163"/>
      <c r="V15" s="163"/>
    </row>
    <row r="16" spans="1:22" ht="21.75" customHeight="1">
      <c r="A16" s="89"/>
      <c r="B16" s="90"/>
      <c r="C16" s="90"/>
      <c r="D16" s="90"/>
      <c r="E16" s="90"/>
      <c r="F16" s="90"/>
      <c r="G16" s="90"/>
      <c r="H16" s="91"/>
      <c r="I16" s="138"/>
      <c r="J16" s="139"/>
      <c r="K16" s="128"/>
      <c r="L16" s="128"/>
      <c r="M16" s="128"/>
      <c r="N16" s="128"/>
      <c r="O16" s="129"/>
      <c r="P16" s="129"/>
      <c r="Q16" s="129"/>
      <c r="R16" s="160"/>
      <c r="S16" s="161"/>
      <c r="T16" s="162"/>
      <c r="U16" s="163"/>
      <c r="V16" s="163"/>
    </row>
    <row r="17" spans="1:22" ht="21.75" customHeight="1">
      <c r="A17" s="92"/>
      <c r="B17" s="93"/>
      <c r="C17" s="93"/>
      <c r="D17" s="93"/>
      <c r="E17" s="93"/>
      <c r="F17" s="93"/>
      <c r="G17" s="93"/>
      <c r="H17" s="94"/>
      <c r="I17" s="140"/>
      <c r="J17" s="141"/>
      <c r="K17" s="142"/>
      <c r="L17" s="142"/>
      <c r="M17" s="142"/>
      <c r="N17" s="142"/>
      <c r="O17" s="143"/>
      <c r="P17" s="143"/>
      <c r="Q17" s="143"/>
      <c r="R17" s="170"/>
      <c r="S17" s="171"/>
      <c r="T17" s="172"/>
      <c r="U17" s="173"/>
      <c r="V17" s="173"/>
    </row>
    <row r="18" spans="1:22" ht="21.75" customHeight="1">
      <c r="A18" s="95" t="s">
        <v>13</v>
      </c>
      <c r="B18" s="96" t="s">
        <v>409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74"/>
      <c r="R18" s="175"/>
      <c r="S18" s="176"/>
      <c r="T18" s="177"/>
      <c r="U18" s="178"/>
      <c r="V18" s="179"/>
    </row>
    <row r="19" spans="1:22" ht="21.75" customHeight="1">
      <c r="A19" s="92"/>
      <c r="B19" s="98" t="s">
        <v>42</v>
      </c>
      <c r="C19" s="99"/>
      <c r="D19" s="99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80"/>
      <c r="R19" s="181"/>
      <c r="S19" s="182"/>
      <c r="T19" s="183"/>
      <c r="U19" s="184"/>
      <c r="V19" s="185"/>
    </row>
    <row r="20" spans="1:22" ht="21.75" customHeight="1">
      <c r="A20" s="68" t="s">
        <v>23</v>
      </c>
      <c r="B20" s="101" t="s">
        <v>43</v>
      </c>
      <c r="C20" s="101"/>
      <c r="D20" s="101"/>
      <c r="E20" s="101"/>
      <c r="F20" s="101"/>
      <c r="G20" s="102"/>
      <c r="H20" s="102"/>
      <c r="I20" s="102"/>
      <c r="J20" s="144" t="s">
        <v>44</v>
      </c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21.75" customHeight="1">
      <c r="A21" s="103" t="s">
        <v>23</v>
      </c>
      <c r="B21" s="104" t="s">
        <v>45</v>
      </c>
      <c r="C21" s="104"/>
      <c r="D21" s="104"/>
      <c r="E21" s="104"/>
      <c r="F21" s="104"/>
      <c r="G21" s="105"/>
      <c r="H21" s="105"/>
      <c r="I21" s="105"/>
      <c r="J21" s="77" t="s">
        <v>410</v>
      </c>
      <c r="K21" s="77"/>
      <c r="L21" s="77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4" ht="21.75" customHeight="1">
      <c r="A22" s="106"/>
      <c r="B22" s="107"/>
      <c r="C22" s="107"/>
      <c r="D22" s="107"/>
      <c r="E22" s="107"/>
      <c r="F22" s="108"/>
      <c r="G22" s="108"/>
      <c r="H22" s="108"/>
      <c r="I22" s="110"/>
      <c r="J22" s="110"/>
      <c r="K22" s="110"/>
      <c r="L22" s="110"/>
      <c r="M22" s="110"/>
      <c r="N22" s="110"/>
      <c r="O22" s="110"/>
      <c r="P22" s="110"/>
      <c r="Q22" s="110"/>
      <c r="R22" s="108"/>
      <c r="S22" s="108"/>
      <c r="T22" s="108"/>
      <c r="U22" s="108"/>
      <c r="V22" s="108"/>
      <c r="W22" s="108"/>
      <c r="X22" s="64"/>
    </row>
    <row r="23" spans="1:24" s="64" customFormat="1" ht="21.75" customHeight="1">
      <c r="A23" s="108"/>
      <c r="B23" s="108"/>
      <c r="C23" s="108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65"/>
      <c r="O23" s="65"/>
      <c r="P23" s="148"/>
      <c r="Q23" s="148"/>
      <c r="R23" s="108"/>
      <c r="S23" s="108"/>
      <c r="T23" s="108"/>
      <c r="U23" s="108"/>
      <c r="V23" s="108"/>
      <c r="W23" s="108"/>
      <c r="X23" s="65"/>
    </row>
    <row r="24" spans="1:23" ht="21.75" customHeight="1">
      <c r="A24" s="108"/>
      <c r="B24" s="108"/>
      <c r="C24" s="108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P24" s="148"/>
      <c r="Q24" s="148"/>
      <c r="R24" s="108"/>
      <c r="S24" s="108"/>
      <c r="T24" s="108"/>
      <c r="U24" s="108"/>
      <c r="V24" s="108"/>
      <c r="W24" s="108"/>
    </row>
    <row r="25" spans="1:23" ht="21.75" customHeight="1">
      <c r="A25" s="108"/>
      <c r="B25" s="108"/>
      <c r="C25" s="108"/>
      <c r="D25" s="259"/>
      <c r="E25" s="259"/>
      <c r="F25" s="259"/>
      <c r="G25" s="259"/>
      <c r="H25" s="259"/>
      <c r="I25" s="259"/>
      <c r="K25" s="110"/>
      <c r="L25" s="110"/>
      <c r="M25" s="110"/>
      <c r="N25" s="110"/>
      <c r="O25" s="110"/>
      <c r="P25" s="148"/>
      <c r="Q25" s="148"/>
      <c r="R25" s="186"/>
      <c r="S25" s="186"/>
      <c r="T25" s="186"/>
      <c r="U25" s="186"/>
      <c r="V25" s="186"/>
      <c r="W25" s="186"/>
    </row>
    <row r="26" spans="1:23" ht="21.7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49"/>
      <c r="L26" s="149"/>
      <c r="M26" s="149"/>
      <c r="N26" s="149"/>
      <c r="O26" s="149"/>
      <c r="P26" s="148"/>
      <c r="Q26" s="148"/>
      <c r="R26" s="186"/>
      <c r="S26" s="186"/>
      <c r="T26" s="186"/>
      <c r="U26" s="186"/>
      <c r="V26" s="186"/>
      <c r="W26" s="186"/>
    </row>
    <row r="27" spans="1:23" ht="21.75" customHeight="1">
      <c r="A27" s="108"/>
      <c r="B27" s="108"/>
      <c r="C27" s="108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P27" s="148"/>
      <c r="Q27" s="148"/>
      <c r="R27" s="113"/>
      <c r="S27" s="113"/>
      <c r="T27" s="113"/>
      <c r="U27" s="113"/>
      <c r="V27" s="113"/>
      <c r="W27" s="113"/>
    </row>
    <row r="28" spans="1:17" ht="21.75" customHeight="1">
      <c r="A28" s="108"/>
      <c r="B28" s="108"/>
      <c r="C28" s="10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P28" s="148"/>
      <c r="Q28" s="148"/>
    </row>
    <row r="29" spans="1:23" ht="21.75" customHeight="1">
      <c r="A29" s="108"/>
      <c r="B29" s="108"/>
      <c r="C29" s="113"/>
      <c r="D29" s="114"/>
      <c r="E29" s="114"/>
      <c r="F29" s="114"/>
      <c r="G29" s="114"/>
      <c r="H29" s="114"/>
      <c r="I29" s="114"/>
      <c r="K29" s="116"/>
      <c r="L29" s="116"/>
      <c r="M29" s="116"/>
      <c r="N29" s="116"/>
      <c r="O29" s="116"/>
      <c r="P29" s="148"/>
      <c r="Q29" s="148"/>
      <c r="R29" s="186"/>
      <c r="S29" s="186"/>
      <c r="T29" s="186"/>
      <c r="U29" s="186"/>
      <c r="V29" s="186"/>
      <c r="W29" s="186"/>
    </row>
    <row r="30" spans="1:23" ht="21.75" customHeight="1">
      <c r="A30" s="113"/>
      <c r="B30" s="113"/>
      <c r="C30" s="113"/>
      <c r="D30" s="113"/>
      <c r="E30" s="113"/>
      <c r="F30" s="113"/>
      <c r="G30" s="116"/>
      <c r="H30" s="116"/>
      <c r="I30" s="116"/>
      <c r="J30" s="116"/>
      <c r="K30" s="116"/>
      <c r="L30" s="116"/>
      <c r="M30" s="116"/>
      <c r="N30" s="116"/>
      <c r="O30" s="116"/>
      <c r="P30" s="148"/>
      <c r="Q30" s="148"/>
      <c r="R30" s="186"/>
      <c r="S30" s="186"/>
      <c r="T30" s="186"/>
      <c r="U30" s="186"/>
      <c r="V30" s="186"/>
      <c r="W30" s="186"/>
    </row>
    <row r="31" spans="1:22" ht="21.75" customHeight="1">
      <c r="A31" s="113"/>
      <c r="B31" s="113"/>
      <c r="C31" s="108"/>
      <c r="D31" s="110"/>
      <c r="E31" s="110"/>
      <c r="F31" s="110"/>
      <c r="G31" s="110"/>
      <c r="H31" s="110"/>
      <c r="I31" s="110"/>
      <c r="J31" s="110"/>
      <c r="K31" s="110"/>
      <c r="L31" s="110"/>
      <c r="M31" s="108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21.75" customHeight="1">
      <c r="A32" s="108"/>
      <c r="B32" s="108"/>
      <c r="C32" s="108"/>
      <c r="D32" s="110"/>
      <c r="E32" s="110"/>
      <c r="F32" s="110"/>
      <c r="G32" s="110"/>
      <c r="H32" s="110"/>
      <c r="I32" s="110"/>
      <c r="J32" s="110"/>
      <c r="K32" s="110"/>
      <c r="L32" s="110"/>
      <c r="M32" s="108"/>
      <c r="N32" s="116"/>
      <c r="O32" s="110"/>
      <c r="P32" s="110"/>
      <c r="Q32" s="110"/>
      <c r="R32" s="110"/>
      <c r="S32" s="110"/>
      <c r="T32" s="110"/>
      <c r="U32" s="110"/>
      <c r="V32" s="110"/>
    </row>
    <row r="33" spans="1:24" ht="21.75" customHeight="1">
      <c r="A33" s="108"/>
      <c r="B33" s="108"/>
      <c r="C33" s="113"/>
      <c r="D33" s="114"/>
      <c r="E33" s="114"/>
      <c r="F33" s="114"/>
      <c r="G33" s="114"/>
      <c r="H33" s="114"/>
      <c r="I33" s="114"/>
      <c r="J33" s="116"/>
      <c r="L33" s="116"/>
      <c r="M33" s="113"/>
      <c r="N33" s="113"/>
      <c r="O33" s="116"/>
      <c r="P33" s="116"/>
      <c r="Q33" s="116"/>
      <c r="R33" s="116"/>
      <c r="T33" s="116"/>
      <c r="U33" s="116"/>
      <c r="W33" s="116"/>
      <c r="X33" s="186"/>
    </row>
    <row r="34" spans="1:24" ht="21.75" customHeight="1">
      <c r="A34" s="108"/>
      <c r="B34" s="108"/>
      <c r="C34" s="113"/>
      <c r="D34" s="113"/>
      <c r="E34" s="113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48"/>
      <c r="Q34" s="148"/>
      <c r="R34" s="187"/>
      <c r="S34" s="187"/>
      <c r="T34" s="187"/>
      <c r="U34" s="187"/>
      <c r="V34" s="187"/>
      <c r="W34" s="187"/>
      <c r="X34" s="187"/>
    </row>
    <row r="35" spans="1:24" ht="21">
      <c r="A35" s="63"/>
      <c r="B35" s="63"/>
      <c r="C35" s="63"/>
      <c r="D35" s="63"/>
      <c r="E35" s="63"/>
      <c r="F35" s="108"/>
      <c r="G35" s="108"/>
      <c r="H35" s="108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</sheetData>
  <sheetProtection/>
  <mergeCells count="92">
    <mergeCell ref="A2:V2"/>
    <mergeCell ref="A3:V3"/>
    <mergeCell ref="B4:D4"/>
    <mergeCell ref="I4:V4"/>
    <mergeCell ref="B5:D5"/>
    <mergeCell ref="E5:V5"/>
    <mergeCell ref="B6:D6"/>
    <mergeCell ref="E6:V6"/>
    <mergeCell ref="B7:H7"/>
    <mergeCell ref="I7:V7"/>
    <mergeCell ref="D8:G8"/>
    <mergeCell ref="Q8:V8"/>
    <mergeCell ref="J9:K9"/>
    <mergeCell ref="N9:V9"/>
    <mergeCell ref="F10:L10"/>
    <mergeCell ref="B11:J11"/>
    <mergeCell ref="K11:N11"/>
    <mergeCell ref="R11:T11"/>
    <mergeCell ref="U11:V11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B14:H14"/>
    <mergeCell ref="I14:J14"/>
    <mergeCell ref="K14:N14"/>
    <mergeCell ref="O14:Q14"/>
    <mergeCell ref="R14:T14"/>
    <mergeCell ref="U14:V14"/>
    <mergeCell ref="B15:H15"/>
    <mergeCell ref="I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Q18"/>
    <mergeCell ref="R18:T18"/>
    <mergeCell ref="U18:V18"/>
    <mergeCell ref="B19:E19"/>
    <mergeCell ref="F19:Q19"/>
    <mergeCell ref="R19:T19"/>
    <mergeCell ref="U19:V19"/>
    <mergeCell ref="B20:F20"/>
    <mergeCell ref="G20:I20"/>
    <mergeCell ref="J20:L20"/>
    <mergeCell ref="M20:V20"/>
    <mergeCell ref="B21:F21"/>
    <mergeCell ref="G21:I21"/>
    <mergeCell ref="J21:L21"/>
    <mergeCell ref="M21:V21"/>
    <mergeCell ref="F22:H22"/>
    <mergeCell ref="I22:Q22"/>
    <mergeCell ref="R22:U22"/>
    <mergeCell ref="V22:W22"/>
    <mergeCell ref="A23:B23"/>
    <mergeCell ref="R23:U23"/>
    <mergeCell ref="V23:W23"/>
    <mergeCell ref="A24:B24"/>
    <mergeCell ref="R24:U24"/>
    <mergeCell ref="V24:W24"/>
    <mergeCell ref="A25:B25"/>
    <mergeCell ref="D25:I25"/>
    <mergeCell ref="A26:B26"/>
    <mergeCell ref="A27:B27"/>
    <mergeCell ref="A28:B28"/>
    <mergeCell ref="A29:B29"/>
    <mergeCell ref="D29:I29"/>
    <mergeCell ref="A32:B32"/>
    <mergeCell ref="A33:B33"/>
    <mergeCell ref="D33:I33"/>
    <mergeCell ref="F34:O34"/>
    <mergeCell ref="F35:H35"/>
    <mergeCell ref="I35:P35"/>
    <mergeCell ref="Q35:X35"/>
  </mergeCells>
  <printOptions horizontalCentered="1"/>
  <pageMargins left="0.15748031496063" right="0.19685039370078702" top="0.275590551181102" bottom="0.8" header="0" footer="0.4"/>
  <pageSetup firstPageNumber="28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showGridLines="0" view="pageBreakPreview" zoomScale="110" zoomScaleSheetLayoutView="110" workbookViewId="0" topLeftCell="A1">
      <selection activeCell="B12" sqref="B12"/>
    </sheetView>
  </sheetViews>
  <sheetFormatPr defaultColWidth="0" defaultRowHeight="21.75"/>
  <cols>
    <col min="1" max="1" width="6.421875" style="192" customWidth="1"/>
    <col min="2" max="2" width="74.140625" style="193" bestFit="1" customWidth="1"/>
    <col min="3" max="3" width="7.57421875" style="192" customWidth="1"/>
    <col min="4" max="4" width="6.140625" style="192" customWidth="1"/>
    <col min="5" max="5" width="12.57421875" style="192" customWidth="1"/>
    <col min="6" max="6" width="14.00390625" style="192" customWidth="1"/>
    <col min="7" max="7" width="12.57421875" style="192" customWidth="1"/>
    <col min="8" max="8" width="11.00390625" style="192" customWidth="1"/>
    <col min="9" max="9" width="14.8515625" style="192" customWidth="1"/>
    <col min="10" max="10" width="12.57421875" style="192" customWidth="1"/>
    <col min="11" max="11" width="0.13671875" style="192" customWidth="1"/>
    <col min="12" max="16384" width="0" style="192" hidden="1" customWidth="1"/>
  </cols>
  <sheetData>
    <row r="1" ht="21">
      <c r="J1" s="242" t="s">
        <v>411</v>
      </c>
    </row>
    <row r="2" spans="1:13" s="1" customFormat="1" ht="18">
      <c r="A2" s="4" t="str">
        <f>'ปร.4 อาคาร'!A1</f>
        <v> ประมาณราคาค่าก่อสร้าง    ปรับปรุงและต่อเติมอาคารอัตถวิทยา  ตำบลบางพระ อำเภอศรีราชา จังหวัดชลบุรี</v>
      </c>
      <c r="B2" s="4"/>
      <c r="C2" s="4"/>
      <c r="D2" s="4"/>
      <c r="E2" s="5"/>
      <c r="F2" s="6"/>
      <c r="G2" s="7"/>
      <c r="H2" s="7"/>
      <c r="I2" s="7"/>
      <c r="J2" s="7"/>
      <c r="K2" s="52"/>
      <c r="L2" s="5"/>
      <c r="M2" s="54"/>
    </row>
    <row r="3" spans="1:13" s="1" customFormat="1" ht="18">
      <c r="A3" s="8" t="str">
        <f>'ปร.4 อาคาร'!A2:D2</f>
        <v> สถานที่ก่อสร้าง มหาวิทยาลัยเทคโนโลยีราชมงคลตะวันออก ต.บางพระ อ.ศรีราชา จ.ชลบุรี</v>
      </c>
      <c r="B3" s="8"/>
      <c r="C3" s="8"/>
      <c r="D3" s="8"/>
      <c r="E3" s="9"/>
      <c r="F3" s="10" t="s">
        <v>4</v>
      </c>
      <c r="G3" s="11" t="str">
        <f>'ปร.6'!C4</f>
        <v>RMUTTO-BP-10-2566</v>
      </c>
      <c r="H3" s="11"/>
      <c r="I3" s="11" t="s">
        <v>29</v>
      </c>
      <c r="J3" s="5"/>
      <c r="K3" s="243"/>
      <c r="L3" s="243"/>
      <c r="M3" s="56"/>
    </row>
    <row r="4" spans="1:13" s="1" customFormat="1" ht="18">
      <c r="A4" s="12" t="s">
        <v>49</v>
      </c>
      <c r="B4" s="12"/>
      <c r="C4" s="12"/>
      <c r="D4" s="12"/>
      <c r="E4" s="12"/>
      <c r="F4" s="13" t="s">
        <v>18</v>
      </c>
      <c r="G4" s="13"/>
      <c r="H4" s="14"/>
      <c r="I4" s="14"/>
      <c r="J4" s="13"/>
      <c r="K4" s="8"/>
      <c r="L4" s="244"/>
      <c r="M4" s="56"/>
    </row>
    <row r="5" spans="1:10" s="5" customFormat="1" ht="21.75" customHeight="1">
      <c r="A5" s="194" t="s">
        <v>9</v>
      </c>
      <c r="B5" s="195" t="s">
        <v>10</v>
      </c>
      <c r="C5" s="194" t="s">
        <v>50</v>
      </c>
      <c r="D5" s="194" t="s">
        <v>51</v>
      </c>
      <c r="E5" s="196" t="s">
        <v>52</v>
      </c>
      <c r="F5" s="196"/>
      <c r="G5" s="196" t="s">
        <v>53</v>
      </c>
      <c r="H5" s="196"/>
      <c r="I5" s="245" t="s">
        <v>54</v>
      </c>
      <c r="J5" s="194" t="s">
        <v>12</v>
      </c>
    </row>
    <row r="6" spans="1:10" s="5" customFormat="1" ht="21.75" customHeight="1">
      <c r="A6" s="197"/>
      <c r="B6" s="198"/>
      <c r="C6" s="197"/>
      <c r="D6" s="197"/>
      <c r="E6" s="199" t="s">
        <v>55</v>
      </c>
      <c r="F6" s="199" t="s">
        <v>56</v>
      </c>
      <c r="G6" s="199" t="s">
        <v>55</v>
      </c>
      <c r="H6" s="199" t="s">
        <v>56</v>
      </c>
      <c r="I6" s="197"/>
      <c r="J6" s="197"/>
    </row>
    <row r="7" spans="1:11" s="188" customFormat="1" ht="24" customHeight="1">
      <c r="A7" s="200"/>
      <c r="B7" s="201" t="s">
        <v>14</v>
      </c>
      <c r="C7" s="202"/>
      <c r="D7" s="203"/>
      <c r="E7" s="204"/>
      <c r="F7" s="204" t="s">
        <v>412</v>
      </c>
      <c r="G7" s="204" t="s">
        <v>412</v>
      </c>
      <c r="H7" s="204" t="s">
        <v>412</v>
      </c>
      <c r="I7" s="204"/>
      <c r="J7" s="202"/>
      <c r="K7" s="246"/>
    </row>
    <row r="8" spans="1:11" s="189" customFormat="1" ht="36">
      <c r="A8" s="205">
        <v>1</v>
      </c>
      <c r="B8" s="206" t="s">
        <v>413</v>
      </c>
      <c r="C8" s="207"/>
      <c r="D8" s="208" t="s">
        <v>84</v>
      </c>
      <c r="E8" s="209"/>
      <c r="F8" s="210"/>
      <c r="G8" s="210"/>
      <c r="H8" s="210"/>
      <c r="I8" s="210"/>
      <c r="J8" s="247"/>
      <c r="K8" s="248"/>
    </row>
    <row r="9" spans="1:11" s="189" customFormat="1" ht="21">
      <c r="A9" s="205">
        <v>2</v>
      </c>
      <c r="B9" s="211" t="s">
        <v>414</v>
      </c>
      <c r="C9" s="207"/>
      <c r="D9" s="208" t="s">
        <v>84</v>
      </c>
      <c r="E9" s="209"/>
      <c r="F9" s="210"/>
      <c r="G9" s="210"/>
      <c r="H9" s="210"/>
      <c r="I9" s="210"/>
      <c r="J9" s="247"/>
      <c r="K9" s="248"/>
    </row>
    <row r="10" spans="1:11" s="189" customFormat="1" ht="21.75" customHeight="1">
      <c r="A10" s="205">
        <v>3</v>
      </c>
      <c r="B10" s="212" t="s">
        <v>415</v>
      </c>
      <c r="C10" s="207"/>
      <c r="D10" s="208" t="s">
        <v>84</v>
      </c>
      <c r="E10" s="209"/>
      <c r="F10" s="210"/>
      <c r="G10" s="210"/>
      <c r="H10" s="210"/>
      <c r="I10" s="210"/>
      <c r="J10" s="249"/>
      <c r="K10" s="248"/>
    </row>
    <row r="11" spans="1:11" s="189" customFormat="1" ht="21.75" customHeight="1">
      <c r="A11" s="205">
        <v>4</v>
      </c>
      <c r="B11" s="212" t="s">
        <v>416</v>
      </c>
      <c r="C11" s="207"/>
      <c r="D11" s="208" t="s">
        <v>84</v>
      </c>
      <c r="E11" s="209"/>
      <c r="F11" s="210"/>
      <c r="G11" s="210"/>
      <c r="H11" s="210"/>
      <c r="I11" s="210"/>
      <c r="J11" s="249"/>
      <c r="K11" s="248"/>
    </row>
    <row r="12" spans="1:11" s="189" customFormat="1" ht="21.75" customHeight="1">
      <c r="A12" s="205">
        <v>5</v>
      </c>
      <c r="B12" s="212" t="s">
        <v>417</v>
      </c>
      <c r="C12" s="207"/>
      <c r="D12" s="208" t="s">
        <v>84</v>
      </c>
      <c r="E12" s="209"/>
      <c r="F12" s="210"/>
      <c r="G12" s="210"/>
      <c r="H12" s="210"/>
      <c r="I12" s="210"/>
      <c r="J12" s="249"/>
      <c r="K12" s="248"/>
    </row>
    <row r="13" spans="1:11" s="189" customFormat="1" ht="21.75" customHeight="1">
      <c r="A13" s="205">
        <v>6</v>
      </c>
      <c r="B13" s="212" t="s">
        <v>418</v>
      </c>
      <c r="C13" s="207"/>
      <c r="D13" s="208" t="s">
        <v>84</v>
      </c>
      <c r="E13" s="209"/>
      <c r="F13" s="210"/>
      <c r="G13" s="210"/>
      <c r="H13" s="210"/>
      <c r="I13" s="210"/>
      <c r="J13" s="249"/>
      <c r="K13" s="248"/>
    </row>
    <row r="14" spans="1:11" s="189" customFormat="1" ht="21.75" customHeight="1">
      <c r="A14" s="205">
        <v>7</v>
      </c>
      <c r="B14" s="212" t="s">
        <v>419</v>
      </c>
      <c r="C14" s="207"/>
      <c r="D14" s="208" t="s">
        <v>84</v>
      </c>
      <c r="E14" s="209"/>
      <c r="F14" s="210"/>
      <c r="G14" s="210"/>
      <c r="H14" s="210"/>
      <c r="I14" s="210"/>
      <c r="J14" s="249"/>
      <c r="K14" s="248"/>
    </row>
    <row r="15" spans="1:10" s="189" customFormat="1" ht="21">
      <c r="A15" s="205">
        <v>8</v>
      </c>
      <c r="B15" s="213" t="s">
        <v>420</v>
      </c>
      <c r="C15" s="207"/>
      <c r="D15" s="208" t="s">
        <v>84</v>
      </c>
      <c r="E15" s="209"/>
      <c r="F15" s="210"/>
      <c r="G15" s="210"/>
      <c r="H15" s="210"/>
      <c r="I15" s="210"/>
      <c r="J15" s="249"/>
    </row>
    <row r="16" spans="1:10" s="189" customFormat="1" ht="21">
      <c r="A16" s="205">
        <v>9</v>
      </c>
      <c r="B16" s="213" t="s">
        <v>421</v>
      </c>
      <c r="C16" s="207"/>
      <c r="D16" s="208" t="s">
        <v>84</v>
      </c>
      <c r="E16" s="209"/>
      <c r="F16" s="210"/>
      <c r="G16" s="210"/>
      <c r="H16" s="210"/>
      <c r="I16" s="210"/>
      <c r="J16" s="249"/>
    </row>
    <row r="17" spans="1:10" s="189" customFormat="1" ht="21">
      <c r="A17" s="205">
        <v>10</v>
      </c>
      <c r="B17" s="213" t="s">
        <v>422</v>
      </c>
      <c r="C17" s="207"/>
      <c r="D17" s="208" t="s">
        <v>84</v>
      </c>
      <c r="E17" s="209"/>
      <c r="F17" s="210"/>
      <c r="G17" s="210"/>
      <c r="H17" s="210"/>
      <c r="I17" s="210"/>
      <c r="J17" s="249"/>
    </row>
    <row r="18" spans="1:10" s="189" customFormat="1" ht="21">
      <c r="A18" s="205">
        <v>11</v>
      </c>
      <c r="B18" s="213" t="s">
        <v>423</v>
      </c>
      <c r="C18" s="207"/>
      <c r="D18" s="208" t="s">
        <v>84</v>
      </c>
      <c r="E18" s="209"/>
      <c r="F18" s="210"/>
      <c r="G18" s="210"/>
      <c r="H18" s="210"/>
      <c r="I18" s="210"/>
      <c r="J18" s="249"/>
    </row>
    <row r="19" spans="1:10" s="189" customFormat="1" ht="21">
      <c r="A19" s="205">
        <v>12</v>
      </c>
      <c r="B19" s="214" t="s">
        <v>424</v>
      </c>
      <c r="C19" s="207"/>
      <c r="D19" s="208" t="s">
        <v>84</v>
      </c>
      <c r="E19" s="209"/>
      <c r="F19" s="210"/>
      <c r="G19" s="210"/>
      <c r="H19" s="210"/>
      <c r="I19" s="210"/>
      <c r="J19" s="249"/>
    </row>
    <row r="20" spans="1:10" s="189" customFormat="1" ht="21">
      <c r="A20" s="205">
        <v>13</v>
      </c>
      <c r="B20" s="214" t="s">
        <v>425</v>
      </c>
      <c r="C20" s="207"/>
      <c r="D20" s="208" t="s">
        <v>84</v>
      </c>
      <c r="E20" s="209"/>
      <c r="F20" s="210"/>
      <c r="G20" s="210"/>
      <c r="H20" s="210"/>
      <c r="I20" s="210"/>
      <c r="J20" s="250"/>
    </row>
    <row r="21" spans="1:10" s="190" customFormat="1" ht="21">
      <c r="A21" s="215">
        <v>14</v>
      </c>
      <c r="B21" s="214" t="s">
        <v>426</v>
      </c>
      <c r="C21" s="216"/>
      <c r="D21" s="217" t="s">
        <v>206</v>
      </c>
      <c r="E21" s="218"/>
      <c r="F21" s="219"/>
      <c r="G21" s="219"/>
      <c r="H21" s="219"/>
      <c r="I21" s="219"/>
      <c r="J21" s="251"/>
    </row>
    <row r="22" spans="1:10" s="190" customFormat="1" ht="21">
      <c r="A22" s="215">
        <v>15</v>
      </c>
      <c r="B22" s="214" t="s">
        <v>427</v>
      </c>
      <c r="C22" s="216"/>
      <c r="D22" s="217" t="s">
        <v>84</v>
      </c>
      <c r="E22" s="218"/>
      <c r="F22" s="219"/>
      <c r="G22" s="219"/>
      <c r="H22" s="219"/>
      <c r="I22" s="219"/>
      <c r="J22" s="251"/>
    </row>
    <row r="23" spans="1:10" s="189" customFormat="1" ht="21">
      <c r="A23" s="205">
        <v>16</v>
      </c>
      <c r="B23" s="214" t="s">
        <v>428</v>
      </c>
      <c r="C23" s="207"/>
      <c r="D23" s="208" t="s">
        <v>84</v>
      </c>
      <c r="E23" s="209"/>
      <c r="F23" s="210"/>
      <c r="G23" s="210"/>
      <c r="H23" s="210"/>
      <c r="I23" s="210"/>
      <c r="J23" s="250"/>
    </row>
    <row r="24" spans="1:10" s="189" customFormat="1" ht="36">
      <c r="A24" s="205">
        <v>17</v>
      </c>
      <c r="B24" s="220" t="s">
        <v>429</v>
      </c>
      <c r="C24" s="216"/>
      <c r="D24" s="217" t="s">
        <v>84</v>
      </c>
      <c r="E24" s="218"/>
      <c r="F24" s="219"/>
      <c r="G24" s="219"/>
      <c r="H24" s="219"/>
      <c r="I24" s="219"/>
      <c r="J24" s="223"/>
    </row>
    <row r="25" spans="1:10" s="189" customFormat="1" ht="21">
      <c r="A25" s="205">
        <v>18</v>
      </c>
      <c r="B25" s="214" t="s">
        <v>430</v>
      </c>
      <c r="C25" s="216"/>
      <c r="D25" s="217" t="s">
        <v>431</v>
      </c>
      <c r="E25" s="218"/>
      <c r="F25" s="219"/>
      <c r="G25" s="219"/>
      <c r="H25" s="219"/>
      <c r="I25" s="219"/>
      <c r="J25" s="252"/>
    </row>
    <row r="26" spans="1:10" s="190" customFormat="1" ht="21">
      <c r="A26" s="215">
        <v>19</v>
      </c>
      <c r="B26" s="214" t="s">
        <v>432</v>
      </c>
      <c r="C26" s="216"/>
      <c r="D26" s="217" t="s">
        <v>84</v>
      </c>
      <c r="E26" s="218"/>
      <c r="F26" s="219"/>
      <c r="G26" s="219"/>
      <c r="H26" s="219"/>
      <c r="I26" s="219"/>
      <c r="J26" s="253"/>
    </row>
    <row r="27" spans="1:10" s="189" customFormat="1" ht="21">
      <c r="A27" s="205">
        <v>20</v>
      </c>
      <c r="B27" s="214" t="s">
        <v>433</v>
      </c>
      <c r="C27" s="216"/>
      <c r="D27" s="217" t="s">
        <v>84</v>
      </c>
      <c r="E27" s="218"/>
      <c r="F27" s="219"/>
      <c r="G27" s="219"/>
      <c r="H27" s="219"/>
      <c r="I27" s="219"/>
      <c r="J27" s="251"/>
    </row>
    <row r="28" spans="1:10" s="189" customFormat="1" ht="21">
      <c r="A28" s="205">
        <v>21</v>
      </c>
      <c r="B28" s="214" t="s">
        <v>434</v>
      </c>
      <c r="C28" s="216"/>
      <c r="D28" s="217" t="s">
        <v>208</v>
      </c>
      <c r="E28" s="218"/>
      <c r="F28" s="219"/>
      <c r="G28" s="219"/>
      <c r="H28" s="219"/>
      <c r="I28" s="219"/>
      <c r="J28" s="251"/>
    </row>
    <row r="29" spans="1:11" s="191" customFormat="1" ht="21.75" customHeight="1">
      <c r="A29" s="205">
        <v>22</v>
      </c>
      <c r="B29" s="221" t="s">
        <v>435</v>
      </c>
      <c r="C29" s="216"/>
      <c r="D29" s="217" t="s">
        <v>84</v>
      </c>
      <c r="E29" s="222"/>
      <c r="F29" s="223"/>
      <c r="G29" s="223"/>
      <c r="H29" s="223"/>
      <c r="I29" s="223"/>
      <c r="J29" s="254"/>
      <c r="K29" s="255"/>
    </row>
    <row r="30" spans="1:11" s="5" customFormat="1" ht="18">
      <c r="A30" s="205">
        <v>23</v>
      </c>
      <c r="B30" s="224" t="s">
        <v>436</v>
      </c>
      <c r="C30" s="225"/>
      <c r="D30" s="226"/>
      <c r="E30" s="223"/>
      <c r="F30" s="227"/>
      <c r="G30" s="227"/>
      <c r="H30" s="228"/>
      <c r="I30" s="228"/>
      <c r="J30" s="1"/>
      <c r="K30" s="256"/>
    </row>
    <row r="31" spans="1:11" s="5" customFormat="1" ht="18">
      <c r="A31" s="1"/>
      <c r="B31" s="224" t="s">
        <v>437</v>
      </c>
      <c r="C31" s="229"/>
      <c r="D31" s="230" t="s">
        <v>84</v>
      </c>
      <c r="E31" s="231"/>
      <c r="F31" s="227"/>
      <c r="G31" s="227"/>
      <c r="H31" s="228"/>
      <c r="I31" s="228"/>
      <c r="J31" s="1"/>
      <c r="K31" s="256"/>
    </row>
    <row r="32" spans="1:11" s="5" customFormat="1" ht="18">
      <c r="A32" s="1"/>
      <c r="B32" s="224" t="s">
        <v>438</v>
      </c>
      <c r="C32" s="229"/>
      <c r="D32" s="230"/>
      <c r="E32" s="231"/>
      <c r="F32" s="227"/>
      <c r="G32" s="227"/>
      <c r="H32" s="228"/>
      <c r="I32" s="228"/>
      <c r="J32" s="1"/>
      <c r="K32" s="256"/>
    </row>
    <row r="33" spans="1:11" s="5" customFormat="1" ht="18">
      <c r="A33" s="1"/>
      <c r="B33" s="224" t="s">
        <v>439</v>
      </c>
      <c r="C33" s="229"/>
      <c r="D33" s="230"/>
      <c r="E33" s="231"/>
      <c r="F33" s="227"/>
      <c r="G33" s="227"/>
      <c r="H33" s="228"/>
      <c r="I33" s="228"/>
      <c r="J33" s="1"/>
      <c r="K33" s="256"/>
    </row>
    <row r="34" spans="1:11" s="5" customFormat="1" ht="18">
      <c r="A34" s="1"/>
      <c r="B34" s="224" t="s">
        <v>440</v>
      </c>
      <c r="C34" s="229"/>
      <c r="D34" s="230"/>
      <c r="E34" s="231"/>
      <c r="F34" s="227"/>
      <c r="G34" s="227"/>
      <c r="H34" s="228"/>
      <c r="I34" s="228"/>
      <c r="J34" s="1"/>
      <c r="K34" s="256"/>
    </row>
    <row r="35" spans="1:10" s="5" customFormat="1" ht="18">
      <c r="A35" s="1"/>
      <c r="B35" s="224" t="s">
        <v>441</v>
      </c>
      <c r="C35" s="229"/>
      <c r="D35" s="230" t="s">
        <v>431</v>
      </c>
      <c r="E35" s="231"/>
      <c r="F35" s="227"/>
      <c r="G35" s="227"/>
      <c r="H35" s="228"/>
      <c r="I35" s="228"/>
      <c r="J35" s="1"/>
    </row>
    <row r="36" spans="1:10" s="5" customFormat="1" ht="18">
      <c r="A36" s="232">
        <v>24</v>
      </c>
      <c r="B36" s="214" t="s">
        <v>442</v>
      </c>
      <c r="C36" s="216"/>
      <c r="D36" s="217"/>
      <c r="E36" s="222"/>
      <c r="F36" s="227"/>
      <c r="G36" s="227"/>
      <c r="H36" s="228"/>
      <c r="I36" s="228"/>
      <c r="J36" s="1"/>
    </row>
    <row r="37" spans="1:10" s="5" customFormat="1" ht="18.75">
      <c r="A37" s="1"/>
      <c r="B37" s="214" t="s">
        <v>443</v>
      </c>
      <c r="C37" s="216"/>
      <c r="D37" s="217" t="s">
        <v>444</v>
      </c>
      <c r="E37" s="222"/>
      <c r="F37" s="233"/>
      <c r="G37" s="233"/>
      <c r="H37" s="234"/>
      <c r="I37" s="234"/>
      <c r="J37" s="1"/>
    </row>
    <row r="38" spans="1:10" s="189" customFormat="1" ht="21.75">
      <c r="A38" s="235"/>
      <c r="B38" s="236" t="s">
        <v>445</v>
      </c>
      <c r="C38" s="237"/>
      <c r="D38" s="238"/>
      <c r="E38" s="239"/>
      <c r="F38" s="240"/>
      <c r="G38" s="241"/>
      <c r="H38" s="240"/>
      <c r="I38" s="240"/>
      <c r="J38" s="257"/>
    </row>
    <row r="39" spans="1:10" s="188" customFormat="1" ht="18">
      <c r="A39" s="192"/>
      <c r="B39" s="193"/>
      <c r="C39" s="192"/>
      <c r="D39" s="192"/>
      <c r="E39" s="192"/>
      <c r="F39" s="192"/>
      <c r="G39" s="192"/>
      <c r="H39" s="192"/>
      <c r="I39" s="192"/>
      <c r="J39" s="192"/>
    </row>
    <row r="40" spans="1:10" s="188" customFormat="1" ht="18">
      <c r="A40" s="192"/>
      <c r="B40" s="193"/>
      <c r="C40" s="192"/>
      <c r="D40" s="192"/>
      <c r="E40" s="192"/>
      <c r="F40" s="192"/>
      <c r="G40" s="192"/>
      <c r="H40" s="192"/>
      <c r="I40" s="192"/>
      <c r="J40" s="192"/>
    </row>
    <row r="41" spans="1:10" s="188" customFormat="1" ht="18">
      <c r="A41" s="192"/>
      <c r="B41" s="193"/>
      <c r="C41" s="192"/>
      <c r="D41" s="192"/>
      <c r="E41" s="192"/>
      <c r="F41" s="192"/>
      <c r="G41" s="192"/>
      <c r="H41" s="192"/>
      <c r="I41" s="192"/>
      <c r="J41" s="192"/>
    </row>
    <row r="42" spans="1:10" s="188" customFormat="1" ht="18">
      <c r="A42" s="192"/>
      <c r="B42" s="193"/>
      <c r="C42" s="192"/>
      <c r="D42" s="192"/>
      <c r="E42" s="192"/>
      <c r="F42" s="192"/>
      <c r="G42" s="192"/>
      <c r="H42" s="192"/>
      <c r="I42" s="192"/>
      <c r="J42" s="192"/>
    </row>
    <row r="43" spans="1:10" s="188" customFormat="1" ht="18">
      <c r="A43" s="192"/>
      <c r="B43" s="193"/>
      <c r="C43" s="192"/>
      <c r="D43" s="192"/>
      <c r="E43" s="192"/>
      <c r="F43" s="192"/>
      <c r="G43" s="192"/>
      <c r="H43" s="192"/>
      <c r="I43" s="192"/>
      <c r="J43" s="192"/>
    </row>
    <row r="44" spans="1:10" s="188" customFormat="1" ht="18">
      <c r="A44" s="192"/>
      <c r="B44" s="193"/>
      <c r="C44" s="192"/>
      <c r="D44" s="192"/>
      <c r="E44" s="192"/>
      <c r="F44" s="192"/>
      <c r="G44" s="192"/>
      <c r="H44" s="192"/>
      <c r="I44" s="192"/>
      <c r="J44" s="192"/>
    </row>
    <row r="45" spans="1:10" s="188" customFormat="1" ht="18">
      <c r="A45" s="192"/>
      <c r="B45" s="193"/>
      <c r="C45" s="192"/>
      <c r="D45" s="192"/>
      <c r="E45" s="192"/>
      <c r="F45" s="192"/>
      <c r="G45" s="192"/>
      <c r="H45" s="192"/>
      <c r="I45" s="192"/>
      <c r="J45" s="192"/>
    </row>
  </sheetData>
  <sheetProtection formatCells="0" insertHyperlinks="0"/>
  <mergeCells count="10">
    <mergeCell ref="K3:L3"/>
    <mergeCell ref="H4:I4"/>
    <mergeCell ref="E5:F5"/>
    <mergeCell ref="G5:H5"/>
    <mergeCell ref="A5:A6"/>
    <mergeCell ref="B5:B6"/>
    <mergeCell ref="C5:C6"/>
    <mergeCell ref="D5:D6"/>
    <mergeCell ref="I5:I6"/>
    <mergeCell ref="J5:J6"/>
  </mergeCells>
  <printOptions horizontalCentered="1"/>
  <pageMargins left="0.2362204724409449" right="0.2362204724409449" top="0.5905511811023623" bottom="0.7874015748031497" header="0.7086614173228347" footer="0.3937007874015748"/>
  <pageSetup firstPageNumber="29" useFirstPageNumber="1" horizontalDpi="300" verticalDpi="300" orientation="portrait" paperSize="9" scale="63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X37"/>
  <sheetViews>
    <sheetView showGridLines="0" view="pageBreakPreview" zoomScaleSheetLayoutView="100" workbookViewId="0" topLeftCell="A1">
      <selection activeCell="K15" sqref="K14:N15"/>
    </sheetView>
  </sheetViews>
  <sheetFormatPr defaultColWidth="0" defaultRowHeight="21.75" zeroHeight="1"/>
  <cols>
    <col min="1" max="1" width="6.140625" style="65" customWidth="1"/>
    <col min="2" max="4" width="4.57421875" style="65" customWidth="1"/>
    <col min="5" max="5" width="6.421875" style="65" customWidth="1"/>
    <col min="6" max="7" width="4.57421875" style="65" customWidth="1"/>
    <col min="8" max="8" width="1.57421875" style="65" customWidth="1"/>
    <col min="9" max="9" width="4.8515625" style="65" customWidth="1"/>
    <col min="10" max="10" width="3.8515625" style="65" customWidth="1"/>
    <col min="11" max="13" width="4.57421875" style="65" customWidth="1"/>
    <col min="14" max="15" width="9.421875" style="65" customWidth="1"/>
    <col min="16" max="16" width="0.5625" style="65" hidden="1" customWidth="1"/>
    <col min="17" max="17" width="1.421875" style="65" customWidth="1"/>
    <col min="18" max="22" width="4.57421875" style="65" customWidth="1"/>
    <col min="23" max="23" width="1.421875" style="65" customWidth="1"/>
    <col min="24" max="16384" width="0" style="65" hidden="1" customWidth="1"/>
  </cols>
  <sheetData>
    <row r="1" spans="20:22" ht="23.25">
      <c r="T1" s="151" t="s">
        <v>446</v>
      </c>
      <c r="V1" s="152"/>
    </row>
    <row r="2" spans="1:22" ht="21.75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1.75" customHeight="1">
      <c r="A3" s="67" t="s">
        <v>404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40.5" customHeight="1">
      <c r="A4" s="68" t="s">
        <v>23</v>
      </c>
      <c r="B4" s="69" t="s">
        <v>24</v>
      </c>
      <c r="C4" s="69"/>
      <c r="D4" s="69"/>
      <c r="E4" s="70" t="s">
        <v>447</v>
      </c>
      <c r="F4" s="70"/>
      <c r="G4" s="70"/>
      <c r="H4" s="70"/>
      <c r="I4" s="118" t="str">
        <f>'ปร.6'!E2</f>
        <v>ปรับปรุงและต่อเติมอาคารอัตถวิทยา ตำบลบางพระ อำเภอศรีราชา จังหวัดชลบุรี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21.75" customHeight="1">
      <c r="A5" s="71" t="s">
        <v>23</v>
      </c>
      <c r="B5" s="72" t="s">
        <v>25</v>
      </c>
      <c r="C5" s="72"/>
      <c r="D5" s="72"/>
      <c r="E5" s="73" t="str">
        <f>'ปร.5 อาคาร'!E5:V5</f>
        <v> สำนักวิชาวิศวกรรมศาสตร์และนวัตกรรม มหาวิทยาลัยเทคโนโลยีราชมงคลตะวันออก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1.75" customHeight="1">
      <c r="A6" s="71" t="s">
        <v>23</v>
      </c>
      <c r="B6" s="72" t="s">
        <v>2</v>
      </c>
      <c r="C6" s="72"/>
      <c r="D6" s="72"/>
      <c r="E6" s="74" t="str">
        <f>'ปร.6'!C3</f>
        <v>  มหาวิทยาลัยเทคโนโลยีราชมงคลตะวันออก ต.บางพระ อ.ศรีราชา จ.ชลบุรี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21.75" customHeight="1">
      <c r="A7" s="71" t="s">
        <v>23</v>
      </c>
      <c r="B7" s="72" t="s">
        <v>26</v>
      </c>
      <c r="C7" s="72"/>
      <c r="D7" s="72"/>
      <c r="E7" s="72"/>
      <c r="F7" s="72"/>
      <c r="G7" s="72"/>
      <c r="H7" s="72"/>
      <c r="I7" s="72" t="str">
        <f>'ปร.5 อาคาร'!I7:V7</f>
        <v>ศูนย์สนับสนุนการวิจัยและทดสอบวัสดุวิศวกรรม มหาวิทยาลัยเทคโนโลยีราชมงคลตะวันออก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1.75" customHeight="1">
      <c r="A8" s="71" t="s">
        <v>23</v>
      </c>
      <c r="B8" s="72" t="s">
        <v>4</v>
      </c>
      <c r="C8" s="72"/>
      <c r="D8" s="75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6" t="s">
        <v>29</v>
      </c>
      <c r="R8" s="76"/>
      <c r="S8" s="76"/>
      <c r="T8" s="76"/>
      <c r="U8" s="76"/>
      <c r="V8" s="76"/>
    </row>
    <row r="9" spans="1:22" ht="21.75" customHeight="1">
      <c r="A9" s="71" t="s">
        <v>23</v>
      </c>
      <c r="B9" s="76" t="s">
        <v>30</v>
      </c>
      <c r="C9" s="76"/>
      <c r="D9" s="76"/>
      <c r="E9" s="76"/>
      <c r="F9" s="76"/>
      <c r="G9" s="76"/>
      <c r="H9" s="76"/>
      <c r="I9" s="76"/>
      <c r="J9" s="119"/>
      <c r="K9" s="119"/>
      <c r="L9" s="120" t="s">
        <v>31</v>
      </c>
      <c r="M9" s="121"/>
      <c r="N9" s="72"/>
      <c r="O9" s="72"/>
      <c r="P9" s="72"/>
      <c r="Q9" s="72"/>
      <c r="R9" s="72"/>
      <c r="S9" s="72"/>
      <c r="T9" s="72"/>
      <c r="U9" s="72"/>
      <c r="V9" s="72"/>
    </row>
    <row r="10" spans="1:22" s="63" customFormat="1" ht="21.75" customHeight="1">
      <c r="A10" s="71" t="s">
        <v>23</v>
      </c>
      <c r="B10" s="77" t="s">
        <v>18</v>
      </c>
      <c r="C10" s="77"/>
      <c r="D10" s="77"/>
      <c r="E10" s="77"/>
      <c r="F10" s="78"/>
      <c r="G10" s="78"/>
      <c r="H10" s="78"/>
      <c r="I10" s="78"/>
      <c r="J10" s="78"/>
      <c r="K10" s="78"/>
      <c r="L10" s="78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40.5" customHeight="1">
      <c r="A11" s="79" t="s">
        <v>9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122" t="s">
        <v>32</v>
      </c>
      <c r="L11" s="79"/>
      <c r="M11" s="79"/>
      <c r="N11" s="79"/>
      <c r="O11" s="123" t="s">
        <v>407</v>
      </c>
      <c r="P11" s="124"/>
      <c r="Q11" s="153"/>
      <c r="R11" s="154" t="s">
        <v>34</v>
      </c>
      <c r="S11" s="155"/>
      <c r="T11" s="155"/>
      <c r="U11" s="79" t="s">
        <v>12</v>
      </c>
      <c r="V11" s="79"/>
    </row>
    <row r="12" spans="1:22" ht="21.75" customHeight="1">
      <c r="A12" s="80">
        <v>1</v>
      </c>
      <c r="B12" s="81" t="s">
        <v>448</v>
      </c>
      <c r="C12" s="81"/>
      <c r="D12" s="81"/>
      <c r="E12" s="81"/>
      <c r="F12" s="81"/>
      <c r="G12" s="81"/>
      <c r="H12" s="81"/>
      <c r="I12" s="81"/>
      <c r="J12" s="81"/>
      <c r="K12" s="125"/>
      <c r="L12" s="125"/>
      <c r="M12" s="125"/>
      <c r="N12" s="125"/>
      <c r="O12" s="126"/>
      <c r="P12" s="126"/>
      <c r="Q12" s="126"/>
      <c r="R12" s="156"/>
      <c r="S12" s="157"/>
      <c r="T12" s="158"/>
      <c r="U12" s="159"/>
      <c r="V12" s="159"/>
    </row>
    <row r="13" spans="1:22" ht="21.75" customHeight="1">
      <c r="A13" s="82"/>
      <c r="B13" s="83"/>
      <c r="C13" s="84"/>
      <c r="D13" s="84"/>
      <c r="E13" s="84"/>
      <c r="F13" s="84"/>
      <c r="G13" s="84"/>
      <c r="H13" s="84"/>
      <c r="I13" s="84"/>
      <c r="J13" s="127"/>
      <c r="K13" s="128"/>
      <c r="L13" s="128"/>
      <c r="M13" s="128"/>
      <c r="N13" s="128"/>
      <c r="O13" s="129"/>
      <c r="P13" s="129"/>
      <c r="Q13" s="129"/>
      <c r="R13" s="160"/>
      <c r="S13" s="161"/>
      <c r="T13" s="162"/>
      <c r="U13" s="163"/>
      <c r="V13" s="163"/>
    </row>
    <row r="14" spans="1:22" ht="21.75" customHeight="1">
      <c r="A14" s="82"/>
      <c r="B14" s="85"/>
      <c r="C14" s="85"/>
      <c r="D14" s="85"/>
      <c r="E14" s="85"/>
      <c r="F14" s="85"/>
      <c r="G14" s="85"/>
      <c r="H14" s="86"/>
      <c r="I14" s="130"/>
      <c r="J14" s="131"/>
      <c r="K14" s="128"/>
      <c r="L14" s="128"/>
      <c r="M14" s="128"/>
      <c r="N14" s="128"/>
      <c r="O14" s="129"/>
      <c r="P14" s="129"/>
      <c r="Q14" s="129"/>
      <c r="R14" s="160"/>
      <c r="S14" s="161"/>
      <c r="T14" s="162"/>
      <c r="U14" s="163"/>
      <c r="V14" s="163"/>
    </row>
    <row r="15" spans="1:22" ht="21.75" customHeight="1">
      <c r="A15" s="82"/>
      <c r="B15" s="87"/>
      <c r="C15" s="88"/>
      <c r="D15" s="88"/>
      <c r="E15" s="88"/>
      <c r="F15" s="88"/>
      <c r="G15" s="88"/>
      <c r="H15" s="88"/>
      <c r="I15" s="88"/>
      <c r="J15" s="132"/>
      <c r="K15" s="133"/>
      <c r="L15" s="134"/>
      <c r="M15" s="134"/>
      <c r="N15" s="135"/>
      <c r="O15" s="136"/>
      <c r="P15" s="137"/>
      <c r="Q15" s="164"/>
      <c r="R15" s="165"/>
      <c r="S15" s="166"/>
      <c r="T15" s="167"/>
      <c r="U15" s="168"/>
      <c r="V15" s="169"/>
    </row>
    <row r="16" spans="1:22" ht="21.75" customHeight="1">
      <c r="A16" s="89"/>
      <c r="B16" s="90"/>
      <c r="C16" s="90"/>
      <c r="D16" s="90"/>
      <c r="E16" s="90"/>
      <c r="F16" s="90"/>
      <c r="G16" s="90"/>
      <c r="H16" s="91"/>
      <c r="I16" s="138"/>
      <c r="J16" s="139"/>
      <c r="K16" s="128"/>
      <c r="L16" s="128"/>
      <c r="M16" s="128"/>
      <c r="N16" s="128"/>
      <c r="O16" s="129"/>
      <c r="P16" s="129"/>
      <c r="Q16" s="129"/>
      <c r="R16" s="160"/>
      <c r="S16" s="161"/>
      <c r="T16" s="162"/>
      <c r="U16" s="163"/>
      <c r="V16" s="163"/>
    </row>
    <row r="17" spans="1:22" ht="21.75" customHeight="1">
      <c r="A17" s="89"/>
      <c r="B17" s="90"/>
      <c r="C17" s="90"/>
      <c r="D17" s="90"/>
      <c r="E17" s="90"/>
      <c r="F17" s="90"/>
      <c r="G17" s="90"/>
      <c r="H17" s="91"/>
      <c r="I17" s="138"/>
      <c r="J17" s="139"/>
      <c r="K17" s="128"/>
      <c r="L17" s="128"/>
      <c r="M17" s="128"/>
      <c r="N17" s="128"/>
      <c r="O17" s="129"/>
      <c r="P17" s="129"/>
      <c r="Q17" s="129"/>
      <c r="R17" s="160"/>
      <c r="S17" s="161"/>
      <c r="T17" s="162"/>
      <c r="U17" s="163"/>
      <c r="V17" s="163"/>
    </row>
    <row r="18" spans="1:22" ht="21.75" customHeight="1">
      <c r="A18" s="92"/>
      <c r="B18" s="93"/>
      <c r="C18" s="93"/>
      <c r="D18" s="93"/>
      <c r="E18" s="93"/>
      <c r="F18" s="93"/>
      <c r="G18" s="93"/>
      <c r="H18" s="94"/>
      <c r="I18" s="140"/>
      <c r="J18" s="141"/>
      <c r="K18" s="142"/>
      <c r="L18" s="142"/>
      <c r="M18" s="142"/>
      <c r="N18" s="142"/>
      <c r="O18" s="143"/>
      <c r="P18" s="143"/>
      <c r="Q18" s="143"/>
      <c r="R18" s="170"/>
      <c r="S18" s="171"/>
      <c r="T18" s="172"/>
      <c r="U18" s="173"/>
      <c r="V18" s="173"/>
    </row>
    <row r="19" spans="1:22" ht="21.75" customHeight="1">
      <c r="A19" s="95" t="s">
        <v>13</v>
      </c>
      <c r="B19" s="96" t="s">
        <v>409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74"/>
      <c r="R19" s="175"/>
      <c r="S19" s="176"/>
      <c r="T19" s="177"/>
      <c r="U19" s="178"/>
      <c r="V19" s="179"/>
    </row>
    <row r="20" spans="1:22" ht="21.75" customHeight="1">
      <c r="A20" s="92"/>
      <c r="B20" s="98" t="s">
        <v>42</v>
      </c>
      <c r="C20" s="99"/>
      <c r="D20" s="99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80"/>
      <c r="R20" s="181"/>
      <c r="S20" s="182"/>
      <c r="T20" s="183"/>
      <c r="U20" s="184"/>
      <c r="V20" s="185"/>
    </row>
    <row r="21" spans="1:22" ht="21.75" customHeight="1">
      <c r="A21" s="68" t="s">
        <v>23</v>
      </c>
      <c r="B21" s="101" t="s">
        <v>43</v>
      </c>
      <c r="C21" s="101"/>
      <c r="D21" s="101"/>
      <c r="E21" s="101"/>
      <c r="F21" s="101"/>
      <c r="G21" s="102"/>
      <c r="H21" s="102"/>
      <c r="I21" s="102"/>
      <c r="J21" s="144" t="s">
        <v>44</v>
      </c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21.75" customHeight="1">
      <c r="A22" s="103" t="s">
        <v>23</v>
      </c>
      <c r="B22" s="104" t="s">
        <v>45</v>
      </c>
      <c r="C22" s="104"/>
      <c r="D22" s="104"/>
      <c r="E22" s="104"/>
      <c r="F22" s="104"/>
      <c r="G22" s="105"/>
      <c r="H22" s="105"/>
      <c r="I22" s="105"/>
      <c r="J22" s="77" t="s">
        <v>46</v>
      </c>
      <c r="K22" s="77"/>
      <c r="L22" s="77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4" ht="21.75" customHeight="1">
      <c r="A23" s="106"/>
      <c r="B23" s="107"/>
      <c r="C23" s="107"/>
      <c r="D23" s="107"/>
      <c r="E23" s="107"/>
      <c r="F23" s="108"/>
      <c r="G23" s="108"/>
      <c r="H23" s="108"/>
      <c r="I23" s="110"/>
      <c r="J23" s="110"/>
      <c r="K23" s="110"/>
      <c r="L23" s="110"/>
      <c r="M23" s="110"/>
      <c r="N23" s="110"/>
      <c r="O23" s="110"/>
      <c r="P23" s="110"/>
      <c r="Q23" s="110"/>
      <c r="R23" s="108"/>
      <c r="S23" s="108"/>
      <c r="T23" s="108"/>
      <c r="U23" s="108"/>
      <c r="V23" s="108"/>
      <c r="W23" s="108"/>
      <c r="X23" s="64"/>
    </row>
    <row r="24" spans="1:24" s="64" customFormat="1" ht="21.75" customHeight="1">
      <c r="A24" s="108"/>
      <c r="B24" s="108"/>
      <c r="C24" s="107"/>
      <c r="D24" s="107"/>
      <c r="E24" s="107"/>
      <c r="F24" s="107"/>
      <c r="G24" s="107"/>
      <c r="H24" s="109"/>
      <c r="I24" s="109"/>
      <c r="J24" s="109"/>
      <c r="K24" s="113"/>
      <c r="L24" s="113"/>
      <c r="M24" s="113"/>
      <c r="N24" s="147"/>
      <c r="O24" s="147"/>
      <c r="P24" s="148"/>
      <c r="Q24" s="148"/>
      <c r="R24" s="108"/>
      <c r="S24" s="108"/>
      <c r="T24" s="108"/>
      <c r="U24" s="108"/>
      <c r="V24" s="108"/>
      <c r="W24" s="108"/>
      <c r="X24" s="65"/>
    </row>
    <row r="25" spans="1:23" ht="21.75" customHeight="1">
      <c r="A25" s="108"/>
      <c r="B25" s="108"/>
      <c r="C25" s="108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P25" s="148"/>
      <c r="Q25" s="148"/>
      <c r="R25" s="108"/>
      <c r="S25" s="108"/>
      <c r="T25" s="108"/>
      <c r="U25" s="108"/>
      <c r="V25" s="108"/>
      <c r="W25" s="108"/>
    </row>
    <row r="26" spans="1:23" ht="21.75" customHeight="1">
      <c r="A26" s="108"/>
      <c r="B26" s="108"/>
      <c r="C26" s="108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P26" s="148"/>
      <c r="Q26" s="148"/>
      <c r="R26" s="108"/>
      <c r="S26" s="108"/>
      <c r="T26" s="108"/>
      <c r="U26" s="108"/>
      <c r="V26" s="108"/>
      <c r="W26" s="108"/>
    </row>
    <row r="27" spans="1:23" ht="21.75" customHeight="1">
      <c r="A27" s="108"/>
      <c r="B27" s="108"/>
      <c r="C27" s="108"/>
      <c r="D27" s="111"/>
      <c r="E27" s="111"/>
      <c r="F27" s="111"/>
      <c r="G27" s="111"/>
      <c r="H27" s="112"/>
      <c r="I27" s="112"/>
      <c r="K27" s="110"/>
      <c r="L27" s="110"/>
      <c r="M27" s="110"/>
      <c r="N27" s="110"/>
      <c r="O27" s="110"/>
      <c r="P27" s="148"/>
      <c r="Q27" s="148"/>
      <c r="R27" s="186"/>
      <c r="S27" s="186"/>
      <c r="T27" s="186"/>
      <c r="U27" s="186"/>
      <c r="V27" s="186"/>
      <c r="W27" s="186"/>
    </row>
    <row r="28" spans="1:23" ht="21.7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49"/>
      <c r="L28" s="149"/>
      <c r="M28" s="149"/>
      <c r="N28" s="149"/>
      <c r="O28" s="149"/>
      <c r="P28" s="148"/>
      <c r="Q28" s="148"/>
      <c r="R28" s="186"/>
      <c r="S28" s="186"/>
      <c r="T28" s="186"/>
      <c r="U28" s="186"/>
      <c r="V28" s="186"/>
      <c r="W28" s="186"/>
    </row>
    <row r="29" spans="1:23" ht="21.75" customHeight="1">
      <c r="A29" s="108"/>
      <c r="B29" s="108"/>
      <c r="C29" s="108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P29" s="148"/>
      <c r="Q29" s="148"/>
      <c r="R29" s="113"/>
      <c r="S29" s="113"/>
      <c r="T29" s="113"/>
      <c r="U29" s="113"/>
      <c r="V29" s="113"/>
      <c r="W29" s="113"/>
    </row>
    <row r="30" spans="1:17" ht="21.75" customHeight="1">
      <c r="A30" s="108"/>
      <c r="B30" s="108"/>
      <c r="C30" s="10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P30" s="148"/>
      <c r="Q30" s="148"/>
    </row>
    <row r="31" spans="1:23" ht="21.75" customHeight="1">
      <c r="A31" s="113"/>
      <c r="B31" s="113"/>
      <c r="C31" s="113"/>
      <c r="D31" s="114"/>
      <c r="E31" s="114"/>
      <c r="F31" s="114"/>
      <c r="G31" s="114"/>
      <c r="H31" s="115"/>
      <c r="I31" s="115"/>
      <c r="K31" s="116"/>
      <c r="L31" s="116"/>
      <c r="M31" s="116"/>
      <c r="N31" s="116"/>
      <c r="O31" s="116"/>
      <c r="P31" s="148"/>
      <c r="Q31" s="148"/>
      <c r="R31" s="186"/>
      <c r="S31" s="186"/>
      <c r="T31" s="186"/>
      <c r="U31" s="186"/>
      <c r="V31" s="186"/>
      <c r="W31" s="186"/>
    </row>
    <row r="32" spans="1:23" ht="21.75" customHeight="1">
      <c r="A32" s="113"/>
      <c r="B32" s="113"/>
      <c r="C32" s="113"/>
      <c r="D32" s="113"/>
      <c r="E32" s="113"/>
      <c r="F32" s="113"/>
      <c r="G32" s="116"/>
      <c r="H32" s="116"/>
      <c r="I32" s="116"/>
      <c r="J32" s="116"/>
      <c r="K32" s="116"/>
      <c r="L32" s="116"/>
      <c r="M32" s="116"/>
      <c r="N32" s="116"/>
      <c r="O32" s="116"/>
      <c r="P32" s="148"/>
      <c r="Q32" s="148"/>
      <c r="R32" s="186"/>
      <c r="S32" s="186"/>
      <c r="T32" s="186"/>
      <c r="U32" s="186"/>
      <c r="V32" s="186"/>
      <c r="W32" s="186"/>
    </row>
    <row r="33" spans="1:22" ht="21.75" customHeight="1">
      <c r="A33" s="108"/>
      <c r="B33" s="108"/>
      <c r="C33" s="108"/>
      <c r="D33" s="110"/>
      <c r="E33" s="110"/>
      <c r="F33" s="110"/>
      <c r="G33" s="110"/>
      <c r="H33" s="110"/>
      <c r="I33" s="110"/>
      <c r="J33" s="110"/>
      <c r="K33" s="110"/>
      <c r="L33" s="110"/>
      <c r="M33" s="108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ht="21.75" customHeight="1">
      <c r="A34" s="108"/>
      <c r="B34" s="108"/>
      <c r="C34" s="108"/>
      <c r="D34" s="110"/>
      <c r="E34" s="110"/>
      <c r="F34" s="110"/>
      <c r="G34" s="110"/>
      <c r="H34" s="110"/>
      <c r="I34" s="110"/>
      <c r="J34" s="110"/>
      <c r="K34" s="110"/>
      <c r="L34" s="110"/>
      <c r="M34" s="108"/>
      <c r="N34" s="116"/>
      <c r="O34" s="110"/>
      <c r="P34" s="110"/>
      <c r="Q34" s="110"/>
      <c r="R34" s="110"/>
      <c r="S34" s="110"/>
      <c r="T34" s="110"/>
      <c r="U34" s="110"/>
      <c r="V34" s="110"/>
    </row>
    <row r="35" spans="1:24" ht="21.75" customHeight="1">
      <c r="A35" s="108"/>
      <c r="B35" s="108"/>
      <c r="C35" s="113"/>
      <c r="D35" s="114"/>
      <c r="E35" s="114"/>
      <c r="F35" s="114"/>
      <c r="G35" s="114"/>
      <c r="H35" s="115"/>
      <c r="I35" s="115"/>
      <c r="J35" s="116"/>
      <c r="L35" s="116"/>
      <c r="M35" s="113"/>
      <c r="N35" s="113"/>
      <c r="O35" s="116"/>
      <c r="P35" s="116"/>
      <c r="Q35" s="116"/>
      <c r="R35" s="116"/>
      <c r="T35" s="116"/>
      <c r="U35" s="116"/>
      <c r="W35" s="116"/>
      <c r="X35" s="186"/>
    </row>
    <row r="36" spans="1:24" ht="21.75" customHeight="1">
      <c r="A36" s="108"/>
      <c r="B36" s="108"/>
      <c r="C36" s="113"/>
      <c r="D36" s="113"/>
      <c r="E36" s="113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48"/>
      <c r="Q36" s="148"/>
      <c r="R36" s="187"/>
      <c r="S36" s="187"/>
      <c r="T36" s="187"/>
      <c r="U36" s="187"/>
      <c r="V36" s="187"/>
      <c r="W36" s="187"/>
      <c r="X36" s="187"/>
    </row>
    <row r="37" spans="1:24" ht="21">
      <c r="A37" s="63"/>
      <c r="B37" s="63"/>
      <c r="C37" s="63"/>
      <c r="D37" s="63"/>
      <c r="E37" s="63"/>
      <c r="F37" s="108"/>
      <c r="G37" s="108"/>
      <c r="H37" s="108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</sheetData>
  <sheetProtection/>
  <mergeCells count="98">
    <mergeCell ref="A2:V2"/>
    <mergeCell ref="A3:V3"/>
    <mergeCell ref="B4:D4"/>
    <mergeCell ref="I4:V4"/>
    <mergeCell ref="B5:D5"/>
    <mergeCell ref="E5:V5"/>
    <mergeCell ref="B6:D6"/>
    <mergeCell ref="E6:V6"/>
    <mergeCell ref="B7:H7"/>
    <mergeCell ref="I7:V7"/>
    <mergeCell ref="Q8:V8"/>
    <mergeCell ref="J9:K9"/>
    <mergeCell ref="N9:V9"/>
    <mergeCell ref="F10:L10"/>
    <mergeCell ref="B11:J11"/>
    <mergeCell ref="K11:N11"/>
    <mergeCell ref="R11:T11"/>
    <mergeCell ref="U11:V11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B14:H14"/>
    <mergeCell ref="I14:J14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Q19"/>
    <mergeCell ref="R19:T19"/>
    <mergeCell ref="U19:V19"/>
    <mergeCell ref="B20:E20"/>
    <mergeCell ref="F20:Q20"/>
    <mergeCell ref="R20:T20"/>
    <mergeCell ref="U20:V20"/>
    <mergeCell ref="B21:F21"/>
    <mergeCell ref="G21:I21"/>
    <mergeCell ref="J21:L21"/>
    <mergeCell ref="M21:V21"/>
    <mergeCell ref="B22:F22"/>
    <mergeCell ref="G22:I22"/>
    <mergeCell ref="J22:L22"/>
    <mergeCell ref="M22:V22"/>
    <mergeCell ref="F23:H23"/>
    <mergeCell ref="I23:Q23"/>
    <mergeCell ref="R23:U23"/>
    <mergeCell ref="V23:W23"/>
    <mergeCell ref="A24:B24"/>
    <mergeCell ref="R24:U24"/>
    <mergeCell ref="V24:W24"/>
    <mergeCell ref="A25:B25"/>
    <mergeCell ref="R25:U25"/>
    <mergeCell ref="V25:W25"/>
    <mergeCell ref="A26:B26"/>
    <mergeCell ref="R26:U26"/>
    <mergeCell ref="V26:W26"/>
    <mergeCell ref="A27:B27"/>
    <mergeCell ref="D27:G27"/>
    <mergeCell ref="A28:B28"/>
    <mergeCell ref="A29:B29"/>
    <mergeCell ref="A30:B30"/>
    <mergeCell ref="D31:G31"/>
    <mergeCell ref="A33:B33"/>
    <mergeCell ref="A34:B34"/>
    <mergeCell ref="D35:G35"/>
    <mergeCell ref="F36:O36"/>
    <mergeCell ref="F37:H37"/>
    <mergeCell ref="I37:P37"/>
    <mergeCell ref="Q37:X37"/>
  </mergeCells>
  <printOptions horizontalCentered="1"/>
  <pageMargins left="0.15748031496063" right="0.19685039370078702" top="0.275590551181102" bottom="0.31496062992126" header="0" footer="0"/>
  <pageSetup firstPageNumber="30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22"/>
  <sheetViews>
    <sheetView showGridLines="0" view="pageBreakPreview" zoomScaleSheetLayoutView="100" workbookViewId="0" topLeftCell="A1">
      <selection activeCell="B9" sqref="B9:C9"/>
    </sheetView>
  </sheetViews>
  <sheetFormatPr defaultColWidth="9.140625" defaultRowHeight="21.75"/>
  <cols>
    <col min="1" max="1" width="6.57421875" style="3" customWidth="1"/>
    <col min="2" max="2" width="17.8515625" style="3" customWidth="1"/>
    <col min="3" max="3" width="40.421875" style="3" customWidth="1"/>
    <col min="4" max="4" width="8.421875" style="3" customWidth="1"/>
    <col min="5" max="5" width="7.421875" style="3" customWidth="1"/>
    <col min="6" max="6" width="10.8515625" style="3" customWidth="1"/>
    <col min="7" max="7" width="10.140625" style="3" customWidth="1"/>
    <col min="8" max="8" width="10.57421875" style="3" customWidth="1"/>
    <col min="9" max="9" width="10.140625" style="3" customWidth="1"/>
    <col min="10" max="10" width="12.8515625" style="3" customWidth="1"/>
    <col min="11" max="11" width="12.421875" style="3" customWidth="1"/>
    <col min="12" max="12" width="1.57421875" style="3" customWidth="1"/>
    <col min="13" max="16384" width="9.140625" style="3" customWidth="1"/>
  </cols>
  <sheetData>
    <row r="1" ht="21">
      <c r="K1" s="51" t="s">
        <v>449</v>
      </c>
    </row>
    <row r="2" spans="1:13" s="1" customFormat="1" ht="18">
      <c r="A2" s="4" t="str">
        <f>'ปร.4 อาคาร'!A1</f>
        <v> ประมาณราคาค่าก่อสร้าง    ปรับปรุงและต่อเติมอาคารอัตถวิทยา  ตำบลบางพระ อำเภอศรีราชา จังหวัดชลบุรี</v>
      </c>
      <c r="B2" s="4"/>
      <c r="C2" s="4"/>
      <c r="D2" s="4"/>
      <c r="E2" s="5"/>
      <c r="F2" s="6"/>
      <c r="G2" s="7"/>
      <c r="H2" s="7"/>
      <c r="I2" s="7"/>
      <c r="J2" s="7"/>
      <c r="K2" s="52"/>
      <c r="L2" s="53"/>
      <c r="M2" s="54"/>
    </row>
    <row r="3" spans="1:13" s="1" customFormat="1" ht="18">
      <c r="A3" s="8" t="str">
        <f>'ปร.4 อาคาร'!A2:D2</f>
        <v> สถานที่ก่อสร้าง มหาวิทยาลัยเทคโนโลยีราชมงคลตะวันออก ต.บางพระ อ.ศรีราชา จ.ชลบุรี</v>
      </c>
      <c r="B3" s="8"/>
      <c r="C3" s="8"/>
      <c r="D3" s="8"/>
      <c r="E3" s="9"/>
      <c r="F3" s="10" t="s">
        <v>4</v>
      </c>
      <c r="G3" s="11" t="str">
        <f>'ปร.6'!C4</f>
        <v>RMUTTO-BP-10-2566</v>
      </c>
      <c r="H3" s="11"/>
      <c r="I3" s="11" t="s">
        <v>29</v>
      </c>
      <c r="J3" s="5"/>
      <c r="K3" s="55"/>
      <c r="L3" s="53"/>
      <c r="M3" s="56"/>
    </row>
    <row r="4" spans="1:13" s="1" customFormat="1" ht="18">
      <c r="A4" s="12" t="s">
        <v>49</v>
      </c>
      <c r="B4" s="12"/>
      <c r="C4" s="12"/>
      <c r="D4" s="12"/>
      <c r="E4" s="12"/>
      <c r="F4" s="13" t="s">
        <v>18</v>
      </c>
      <c r="G4" s="13"/>
      <c r="H4" s="14"/>
      <c r="I4" s="14"/>
      <c r="J4" s="13"/>
      <c r="K4" s="8"/>
      <c r="L4" s="53"/>
      <c r="M4" s="56"/>
    </row>
    <row r="5" spans="1:12" ht="21" customHeight="1">
      <c r="A5" s="15" t="s">
        <v>9</v>
      </c>
      <c r="B5" s="16" t="s">
        <v>10</v>
      </c>
      <c r="C5" s="17"/>
      <c r="D5" s="15" t="s">
        <v>50</v>
      </c>
      <c r="E5" s="15" t="s">
        <v>51</v>
      </c>
      <c r="F5" s="18" t="s">
        <v>52</v>
      </c>
      <c r="G5" s="18"/>
      <c r="H5" s="18" t="s">
        <v>53</v>
      </c>
      <c r="I5" s="18"/>
      <c r="J5" s="57" t="s">
        <v>54</v>
      </c>
      <c r="K5" s="15" t="s">
        <v>12</v>
      </c>
      <c r="L5" s="53"/>
    </row>
    <row r="6" spans="1:12" ht="18">
      <c r="A6" s="19"/>
      <c r="B6" s="20"/>
      <c r="C6" s="21"/>
      <c r="D6" s="19"/>
      <c r="E6" s="19"/>
      <c r="F6" s="22" t="s">
        <v>55</v>
      </c>
      <c r="G6" s="22" t="s">
        <v>56</v>
      </c>
      <c r="H6" s="22" t="s">
        <v>55</v>
      </c>
      <c r="I6" s="22" t="s">
        <v>56</v>
      </c>
      <c r="J6" s="19"/>
      <c r="K6" s="19"/>
      <c r="L6" s="53"/>
    </row>
    <row r="7" spans="1:12" ht="18">
      <c r="A7" s="23"/>
      <c r="B7" s="24"/>
      <c r="C7" s="25"/>
      <c r="D7" s="23"/>
      <c r="E7" s="23"/>
      <c r="F7" s="26"/>
      <c r="G7" s="26"/>
      <c r="H7" s="26"/>
      <c r="I7" s="26"/>
      <c r="J7" s="23"/>
      <c r="K7" s="23"/>
      <c r="L7" s="53"/>
    </row>
    <row r="8" spans="1:12" s="2" customFormat="1" ht="21">
      <c r="A8" s="27"/>
      <c r="B8" s="28" t="s">
        <v>450</v>
      </c>
      <c r="C8" s="29"/>
      <c r="D8" s="30"/>
      <c r="E8" s="31"/>
      <c r="F8" s="27" t="s">
        <v>412</v>
      </c>
      <c r="G8" s="27" t="s">
        <v>412</v>
      </c>
      <c r="H8" s="27" t="s">
        <v>412</v>
      </c>
      <c r="I8" s="27" t="s">
        <v>412</v>
      </c>
      <c r="J8" s="27" t="s">
        <v>412</v>
      </c>
      <c r="K8" s="58"/>
      <c r="L8" s="53"/>
    </row>
    <row r="9" spans="1:12" ht="18">
      <c r="A9" s="32"/>
      <c r="B9" s="33"/>
      <c r="C9" s="34"/>
      <c r="D9" s="35"/>
      <c r="E9" s="36"/>
      <c r="F9" s="35"/>
      <c r="G9" s="35"/>
      <c r="H9" s="35"/>
      <c r="I9" s="35"/>
      <c r="J9" s="32"/>
      <c r="K9" s="36"/>
      <c r="L9" s="53"/>
    </row>
    <row r="10" spans="1:12" ht="18">
      <c r="A10" s="32"/>
      <c r="B10" s="33"/>
      <c r="C10" s="34"/>
      <c r="D10" s="35"/>
      <c r="E10" s="36"/>
      <c r="F10" s="35"/>
      <c r="G10" s="35"/>
      <c r="H10" s="35"/>
      <c r="I10" s="35"/>
      <c r="J10" s="32"/>
      <c r="K10" s="36"/>
      <c r="L10" s="53"/>
    </row>
    <row r="11" spans="1:12" ht="18">
      <c r="A11" s="32"/>
      <c r="B11" s="33"/>
      <c r="C11" s="34"/>
      <c r="D11" s="35"/>
      <c r="E11" s="36"/>
      <c r="F11" s="35"/>
      <c r="G11" s="35"/>
      <c r="H11" s="35"/>
      <c r="I11" s="35"/>
      <c r="J11" s="32"/>
      <c r="K11" s="35"/>
      <c r="L11" s="53"/>
    </row>
    <row r="12" spans="1:12" ht="18">
      <c r="A12" s="32"/>
      <c r="B12" s="33"/>
      <c r="C12" s="34"/>
      <c r="D12" s="35"/>
      <c r="E12" s="36"/>
      <c r="F12" s="35"/>
      <c r="G12" s="35"/>
      <c r="H12" s="35"/>
      <c r="I12" s="35"/>
      <c r="J12" s="32"/>
      <c r="K12" s="36"/>
      <c r="L12" s="53"/>
    </row>
    <row r="13" spans="1:12" ht="18">
      <c r="A13" s="32"/>
      <c r="B13" s="33"/>
      <c r="C13" s="34"/>
      <c r="D13" s="35"/>
      <c r="E13" s="36"/>
      <c r="F13" s="35"/>
      <c r="G13" s="35"/>
      <c r="H13" s="35"/>
      <c r="I13" s="35"/>
      <c r="J13" s="32"/>
      <c r="K13" s="36"/>
      <c r="L13" s="53"/>
    </row>
    <row r="14" spans="1:12" ht="18">
      <c r="A14" s="32"/>
      <c r="B14" s="37"/>
      <c r="C14" s="38"/>
      <c r="D14" s="35"/>
      <c r="E14" s="36"/>
      <c r="F14" s="35"/>
      <c r="G14" s="35"/>
      <c r="H14" s="35"/>
      <c r="I14" s="35"/>
      <c r="J14" s="32"/>
      <c r="K14" s="36"/>
      <c r="L14" s="53"/>
    </row>
    <row r="15" spans="1:12" ht="18">
      <c r="A15" s="32"/>
      <c r="B15" s="37"/>
      <c r="C15" s="38"/>
      <c r="D15" s="35"/>
      <c r="E15" s="36"/>
      <c r="F15" s="39"/>
      <c r="G15" s="39"/>
      <c r="H15" s="39"/>
      <c r="I15" s="39"/>
      <c r="J15" s="32"/>
      <c r="K15" s="59"/>
      <c r="L15" s="53"/>
    </row>
    <row r="16" spans="1:12" ht="18">
      <c r="A16" s="32"/>
      <c r="B16" s="37"/>
      <c r="C16" s="38"/>
      <c r="D16" s="35"/>
      <c r="E16" s="36"/>
      <c r="F16" s="39" t="s">
        <v>412</v>
      </c>
      <c r="G16" s="39" t="s">
        <v>412</v>
      </c>
      <c r="H16" s="39" t="s">
        <v>412</v>
      </c>
      <c r="I16" s="39" t="s">
        <v>412</v>
      </c>
      <c r="J16" s="32" t="s">
        <v>412</v>
      </c>
      <c r="K16" s="59"/>
      <c r="L16" s="53"/>
    </row>
    <row r="17" spans="1:12" ht="18">
      <c r="A17" s="32"/>
      <c r="B17" s="37"/>
      <c r="C17" s="38"/>
      <c r="D17" s="35"/>
      <c r="E17" s="36"/>
      <c r="F17" s="39" t="s">
        <v>412</v>
      </c>
      <c r="G17" s="39" t="s">
        <v>412</v>
      </c>
      <c r="H17" s="39" t="s">
        <v>412</v>
      </c>
      <c r="I17" s="39" t="s">
        <v>412</v>
      </c>
      <c r="J17" s="32" t="s">
        <v>412</v>
      </c>
      <c r="K17" s="59"/>
      <c r="L17" s="53"/>
    </row>
    <row r="18" spans="1:12" ht="18">
      <c r="A18" s="32"/>
      <c r="B18" s="37"/>
      <c r="C18" s="38"/>
      <c r="D18" s="35"/>
      <c r="E18" s="36"/>
      <c r="F18" s="39" t="s">
        <v>412</v>
      </c>
      <c r="G18" s="39" t="s">
        <v>412</v>
      </c>
      <c r="H18" s="39" t="s">
        <v>412</v>
      </c>
      <c r="I18" s="39" t="s">
        <v>412</v>
      </c>
      <c r="J18" s="32" t="s">
        <v>412</v>
      </c>
      <c r="K18" s="59"/>
      <c r="L18" s="53"/>
    </row>
    <row r="19" spans="1:12" ht="18">
      <c r="A19" s="32"/>
      <c r="B19" s="37"/>
      <c r="C19" s="38"/>
      <c r="D19" s="35"/>
      <c r="E19" s="36"/>
      <c r="F19" s="39" t="s">
        <v>412</v>
      </c>
      <c r="G19" s="39" t="s">
        <v>412</v>
      </c>
      <c r="H19" s="39" t="s">
        <v>412</v>
      </c>
      <c r="I19" s="39" t="s">
        <v>412</v>
      </c>
      <c r="J19" s="32" t="s">
        <v>412</v>
      </c>
      <c r="K19" s="59"/>
      <c r="L19" s="53"/>
    </row>
    <row r="20" spans="1:12" ht="18">
      <c r="A20" s="32"/>
      <c r="B20" s="37"/>
      <c r="C20" s="38"/>
      <c r="D20" s="35"/>
      <c r="E20" s="36"/>
      <c r="F20" s="39" t="s">
        <v>412</v>
      </c>
      <c r="G20" s="39" t="s">
        <v>412</v>
      </c>
      <c r="H20" s="39" t="s">
        <v>412</v>
      </c>
      <c r="I20" s="39" t="s">
        <v>412</v>
      </c>
      <c r="J20" s="32" t="s">
        <v>412</v>
      </c>
      <c r="K20" s="59"/>
      <c r="L20" s="53"/>
    </row>
    <row r="21" spans="1:12" ht="18">
      <c r="A21" s="40"/>
      <c r="B21" s="41"/>
      <c r="C21" s="42"/>
      <c r="D21" s="43"/>
      <c r="E21" s="44"/>
      <c r="F21" s="45" t="s">
        <v>412</v>
      </c>
      <c r="G21" s="45" t="s">
        <v>412</v>
      </c>
      <c r="H21" s="45" t="s">
        <v>412</v>
      </c>
      <c r="I21" s="45" t="s">
        <v>412</v>
      </c>
      <c r="J21" s="40" t="s">
        <v>412</v>
      </c>
      <c r="K21" s="60"/>
      <c r="L21" s="53"/>
    </row>
    <row r="22" spans="1:12" ht="18">
      <c r="A22" s="46"/>
      <c r="B22" s="47" t="s">
        <v>451</v>
      </c>
      <c r="C22" s="48"/>
      <c r="D22" s="49"/>
      <c r="E22" s="50"/>
      <c r="F22" s="49"/>
      <c r="G22" s="49"/>
      <c r="H22" s="49"/>
      <c r="I22" s="49"/>
      <c r="J22" s="61"/>
      <c r="K22" s="62"/>
      <c r="L22" s="53"/>
    </row>
  </sheetData>
  <sheetProtection/>
  <mergeCells count="16">
    <mergeCell ref="H4:I4"/>
    <mergeCell ref="F5:G5"/>
    <mergeCell ref="H5:I5"/>
    <mergeCell ref="B9:C9"/>
    <mergeCell ref="B10:C10"/>
    <mergeCell ref="B11:C11"/>
    <mergeCell ref="B12:C12"/>
    <mergeCell ref="B13:C13"/>
    <mergeCell ref="B22:C22"/>
    <mergeCell ref="A5:A6"/>
    <mergeCell ref="D5:D6"/>
    <mergeCell ref="E5:E6"/>
    <mergeCell ref="J5:J6"/>
    <mergeCell ref="K5:K6"/>
    <mergeCell ref="L2:L22"/>
    <mergeCell ref="B5:C6"/>
  </mergeCells>
  <printOptions horizontalCentered="1"/>
  <pageMargins left="0.354330708661417" right="0.354330708661417" top="0.590551181102362" bottom="0.8" header="0.118110236220472" footer="0.4"/>
  <pageSetup firstPageNumber="31" useFirstPageNumber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Estimate 1</dc:creator>
  <cp:keywords/>
  <dc:description/>
  <cp:lastModifiedBy>Teacher</cp:lastModifiedBy>
  <cp:lastPrinted>2023-07-20T07:00:50Z</cp:lastPrinted>
  <dcterms:created xsi:type="dcterms:W3CDTF">1998-09-11T23:16:25Z</dcterms:created>
  <dcterms:modified xsi:type="dcterms:W3CDTF">2023-07-25T09:43:11Z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BEAA8FB1FB964D7DA774E2399144954E</vt:lpwstr>
  </property>
  <property fmtid="{D5CDD505-2E9C-101B-9397-08002B2CF9AE}" pid="4" name="KSOProductBuildV">
    <vt:lpwstr>1054-11.2.0.11537</vt:lpwstr>
  </property>
</Properties>
</file>